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ME\SME\Chamamento Público\Creche Morada do Verde\"/>
    </mc:Choice>
  </mc:AlternateContent>
  <bookViews>
    <workbookView xWindow="0" yWindow="0" windowWidth="20490" windowHeight="6330" firstSheet="1" activeTab="2"/>
  </bookViews>
  <sheets>
    <sheet name="1 DETALHAMENTO RECURSOS HUMANOS" sheetId="40" r:id="rId1"/>
    <sheet name="2 - PLANO DE APLICAÇÃO" sheetId="38" r:id="rId2"/>
    <sheet name="3 - CRONOGRAMA DE DESEMBOLSO" sheetId="37" r:id="rId3"/>
  </sheets>
  <externalReferences>
    <externalReference r:id="rId4"/>
  </externalReferences>
  <definedNames>
    <definedName name="bancos">[1]Dados!$R$2:$R$5</definedName>
    <definedName name="CC" localSheetId="0">#REF!</definedName>
    <definedName name="CC" localSheetId="1">#REF!</definedName>
    <definedName name="CC" localSheetId="2">#REF!</definedName>
    <definedName name="CC">#REF!</definedName>
    <definedName name="GABRIEL" localSheetId="0">#REF!</definedName>
    <definedName name="GABRIEL" localSheetId="1">#REF!</definedName>
    <definedName name="GABRIEL" localSheetId="2">#REF!</definedName>
    <definedName name="GABRIEL">#REF!</definedName>
    <definedName name="grupodecontas">[1]Dados!$B$2:$D$1356</definedName>
    <definedName name="_xlnm.Print_Titles" localSheetId="0">'1 DETALHAMENTO RECURSOS HUMANOS'!$1:$1</definedName>
    <definedName name="_xlnm.Print_Titles" localSheetId="1">'2 - PLANO DE APLICAÇÃO'!$1:$1</definedName>
    <definedName name="_xlnm.Print_Titles" localSheetId="2">'3 - CRONOGRAMA DE DESEMBOLSO'!$3:$3</definedName>
  </definedNames>
  <calcPr calcId="162913"/>
</workbook>
</file>

<file path=xl/calcChain.xml><?xml version="1.0" encoding="utf-8"?>
<calcChain xmlns="http://schemas.openxmlformats.org/spreadsheetml/2006/main">
  <c r="H34" i="40" l="1"/>
  <c r="H36" i="40"/>
  <c r="E44" i="40"/>
  <c r="G31" i="40"/>
  <c r="F31" i="40"/>
  <c r="G5" i="40"/>
  <c r="H5" i="40" s="1"/>
  <c r="J5" i="40" s="1"/>
  <c r="G6" i="40"/>
  <c r="H6" i="40" s="1"/>
  <c r="G7" i="40"/>
  <c r="H7" i="40" s="1"/>
  <c r="G8" i="40"/>
  <c r="H8" i="40" s="1"/>
  <c r="G9" i="40"/>
  <c r="H9" i="40" s="1"/>
  <c r="J9" i="40" s="1"/>
  <c r="G11" i="40"/>
  <c r="H11" i="40" s="1"/>
  <c r="I11" i="40" s="1"/>
  <c r="G12" i="40"/>
  <c r="H12" i="40" s="1"/>
  <c r="G13" i="40"/>
  <c r="H13" i="40" s="1"/>
  <c r="G14" i="40"/>
  <c r="H14" i="40" s="1"/>
  <c r="G15" i="40"/>
  <c r="H15" i="40" s="1"/>
  <c r="G16" i="40"/>
  <c r="H16" i="40" s="1"/>
  <c r="G17" i="40"/>
  <c r="H17" i="40" s="1"/>
  <c r="J17" i="40" s="1"/>
  <c r="G18" i="40"/>
  <c r="H18" i="40" s="1"/>
  <c r="G19" i="40"/>
  <c r="H19" i="40" s="1"/>
  <c r="F4" i="40"/>
  <c r="G4" i="40" s="1"/>
  <c r="H4" i="40" s="1"/>
  <c r="C54" i="40"/>
  <c r="G53" i="40"/>
  <c r="F53" i="40"/>
  <c r="E53" i="40"/>
  <c r="G52" i="40"/>
  <c r="F52" i="40"/>
  <c r="E52" i="40"/>
  <c r="H31" i="40"/>
  <c r="E29" i="40"/>
  <c r="E40" i="40" s="1"/>
  <c r="E26" i="40"/>
  <c r="D26" i="40"/>
  <c r="C26" i="40"/>
  <c r="F25" i="40"/>
  <c r="G25" i="40" s="1"/>
  <c r="H25" i="40" s="1"/>
  <c r="F24" i="40"/>
  <c r="G24" i="40" s="1"/>
  <c r="H24" i="40" s="1"/>
  <c r="J24" i="40" s="1"/>
  <c r="F23" i="40"/>
  <c r="G23" i="40" s="1"/>
  <c r="E10" i="40"/>
  <c r="E20" i="40" s="1"/>
  <c r="O84" i="38"/>
  <c r="O85" i="38"/>
  <c r="O86" i="38"/>
  <c r="O87" i="38"/>
  <c r="O88" i="38"/>
  <c r="O89" i="38"/>
  <c r="N21" i="38"/>
  <c r="C18" i="37" s="1"/>
  <c r="M21" i="38"/>
  <c r="C17" i="37" s="1"/>
  <c r="L21" i="38"/>
  <c r="C16" i="37" s="1"/>
  <c r="K21" i="38"/>
  <c r="C15" i="37" s="1"/>
  <c r="J21" i="38"/>
  <c r="C14" i="37" s="1"/>
  <c r="I21" i="38"/>
  <c r="C13" i="37" s="1"/>
  <c r="H21" i="38"/>
  <c r="C12" i="37" s="1"/>
  <c r="G21" i="38"/>
  <c r="C11" i="37" s="1"/>
  <c r="F21" i="38"/>
  <c r="C10" i="37" s="1"/>
  <c r="E21" i="38"/>
  <c r="C9" i="37" s="1"/>
  <c r="D21" i="38"/>
  <c r="C8" i="37" s="1"/>
  <c r="C21" i="38"/>
  <c r="C7" i="37" s="1"/>
  <c r="O20" i="38"/>
  <c r="O19" i="38"/>
  <c r="O18" i="38"/>
  <c r="O17" i="38"/>
  <c r="O16" i="38"/>
  <c r="O15" i="38"/>
  <c r="O14" i="38"/>
  <c r="O13" i="38"/>
  <c r="O12" i="38"/>
  <c r="O11" i="38"/>
  <c r="O10" i="38"/>
  <c r="O9" i="38"/>
  <c r="O8" i="38"/>
  <c r="O7" i="38"/>
  <c r="O6" i="38"/>
  <c r="O5" i="38"/>
  <c r="O4" i="38"/>
  <c r="C100" i="38"/>
  <c r="C110" i="38" s="1"/>
  <c r="O99" i="38"/>
  <c r="O97" i="38"/>
  <c r="O96" i="38"/>
  <c r="O95" i="38"/>
  <c r="O94" i="38"/>
  <c r="C90" i="38"/>
  <c r="C109" i="38" s="1"/>
  <c r="O83" i="38"/>
  <c r="O81" i="38"/>
  <c r="O80" i="38"/>
  <c r="O72" i="38"/>
  <c r="O71" i="38"/>
  <c r="O70" i="38"/>
  <c r="O69" i="38"/>
  <c r="O68" i="38"/>
  <c r="O66" i="38"/>
  <c r="O64" i="38"/>
  <c r="O58" i="38"/>
  <c r="C59" i="38"/>
  <c r="C107" i="38" s="1"/>
  <c r="N51" i="38"/>
  <c r="N106" i="38" s="1"/>
  <c r="M51" i="38"/>
  <c r="M106" i="38" s="1"/>
  <c r="L51" i="38"/>
  <c r="L106" i="38" s="1"/>
  <c r="K51" i="38"/>
  <c r="K106" i="38" s="1"/>
  <c r="J51" i="38"/>
  <c r="J106" i="38" s="1"/>
  <c r="I51" i="38"/>
  <c r="I106" i="38" s="1"/>
  <c r="H51" i="38"/>
  <c r="H106" i="38" s="1"/>
  <c r="G51" i="38"/>
  <c r="G106" i="38" s="1"/>
  <c r="F51" i="38"/>
  <c r="F106" i="38" s="1"/>
  <c r="E51" i="38"/>
  <c r="E106" i="38" s="1"/>
  <c r="D51" i="38"/>
  <c r="D106" i="38" s="1"/>
  <c r="C51" i="38"/>
  <c r="C106" i="38" s="1"/>
  <c r="O50" i="38"/>
  <c r="O49" i="38"/>
  <c r="O48" i="38"/>
  <c r="O47" i="38"/>
  <c r="O46" i="38"/>
  <c r="O45" i="38"/>
  <c r="O44" i="38"/>
  <c r="O43" i="38"/>
  <c r="O42" i="38"/>
  <c r="O41" i="38"/>
  <c r="O40" i="38"/>
  <c r="O39" i="38"/>
  <c r="O38" i="38"/>
  <c r="O37" i="38"/>
  <c r="O36" i="38"/>
  <c r="O35" i="38"/>
  <c r="O34" i="38"/>
  <c r="O33" i="38"/>
  <c r="O32" i="38"/>
  <c r="O31" i="38"/>
  <c r="O30" i="38"/>
  <c r="O29" i="38"/>
  <c r="O28" i="38"/>
  <c r="O27" i="38"/>
  <c r="O26" i="38"/>
  <c r="O25" i="38"/>
  <c r="O24" i="38"/>
  <c r="M105" i="38" l="1"/>
  <c r="J105" i="38"/>
  <c r="E105" i="38"/>
  <c r="D105" i="38"/>
  <c r="C105" i="38"/>
  <c r="L105" i="38"/>
  <c r="K105" i="38"/>
  <c r="I105" i="38"/>
  <c r="G105" i="38"/>
  <c r="F105" i="38"/>
  <c r="N105" i="38"/>
  <c r="H105" i="38"/>
  <c r="I15" i="40"/>
  <c r="K15" i="40" s="1"/>
  <c r="L15" i="40" s="1"/>
  <c r="J15" i="40"/>
  <c r="G10" i="40"/>
  <c r="H10" i="40" s="1"/>
  <c r="I10" i="40" s="1"/>
  <c r="I9" i="40"/>
  <c r="K9" i="40" s="1"/>
  <c r="L9" i="40" s="1"/>
  <c r="I14" i="40"/>
  <c r="J14" i="40"/>
  <c r="I7" i="40"/>
  <c r="J7" i="40"/>
  <c r="J6" i="40"/>
  <c r="I6" i="40"/>
  <c r="I13" i="40"/>
  <c r="J13" i="40"/>
  <c r="I12" i="40"/>
  <c r="J12" i="40"/>
  <c r="K12" i="40" s="1"/>
  <c r="L12" i="40" s="1"/>
  <c r="J19" i="40"/>
  <c r="I19" i="40"/>
  <c r="I4" i="40"/>
  <c r="J4" i="40"/>
  <c r="I8" i="40"/>
  <c r="J8" i="40"/>
  <c r="J18" i="40"/>
  <c r="I18" i="40"/>
  <c r="J16" i="40"/>
  <c r="I16" i="40"/>
  <c r="I17" i="40"/>
  <c r="K17" i="40" s="1"/>
  <c r="L17" i="40" s="1"/>
  <c r="I5" i="40"/>
  <c r="K5" i="40" s="1"/>
  <c r="L5" i="40" s="1"/>
  <c r="J11" i="40"/>
  <c r="K11" i="40" s="1"/>
  <c r="L11" i="40" s="1"/>
  <c r="F29" i="40"/>
  <c r="G29" i="40"/>
  <c r="G30" i="40"/>
  <c r="J25" i="40"/>
  <c r="I25" i="40"/>
  <c r="F20" i="40"/>
  <c r="H23" i="40"/>
  <c r="G26" i="40"/>
  <c r="I24" i="40"/>
  <c r="K24" i="40" s="1"/>
  <c r="L24" i="40" s="1"/>
  <c r="F26" i="40"/>
  <c r="C20" i="40"/>
  <c r="F30" i="40" s="1"/>
  <c r="E8" i="37"/>
  <c r="E10" i="37"/>
  <c r="E13" i="37"/>
  <c r="E14" i="37"/>
  <c r="E15" i="37"/>
  <c r="E16" i="37"/>
  <c r="E17" i="37"/>
  <c r="M7" i="37"/>
  <c r="K7" i="37"/>
  <c r="G7" i="37"/>
  <c r="E9" i="37"/>
  <c r="E18" i="37"/>
  <c r="E11" i="37"/>
  <c r="E12" i="37"/>
  <c r="E7" i="37"/>
  <c r="D100" i="38"/>
  <c r="D110" i="38" s="1"/>
  <c r="D90" i="38"/>
  <c r="D109" i="38" s="1"/>
  <c r="O21" i="38"/>
  <c r="E100" i="38"/>
  <c r="E110" i="38" s="1"/>
  <c r="O106" i="38"/>
  <c r="C73" i="38"/>
  <c r="C108" i="38" s="1"/>
  <c r="O55" i="38"/>
  <c r="O79" i="38"/>
  <c r="O51" i="38"/>
  <c r="K8" i="40" l="1"/>
  <c r="L8" i="40" s="1"/>
  <c r="H29" i="40"/>
  <c r="C111" i="38"/>
  <c r="O105" i="38"/>
  <c r="K4" i="40"/>
  <c r="L4" i="40" s="1"/>
  <c r="K7" i="40"/>
  <c r="L7" i="40" s="1"/>
  <c r="K18" i="40"/>
  <c r="L18" i="40" s="1"/>
  <c r="K14" i="40"/>
  <c r="L14" i="40" s="1"/>
  <c r="J10" i="40"/>
  <c r="K10" i="40" s="1"/>
  <c r="L10" i="40" s="1"/>
  <c r="K19" i="40"/>
  <c r="L19" i="40" s="1"/>
  <c r="K13" i="40"/>
  <c r="L13" i="40" s="1"/>
  <c r="K25" i="40"/>
  <c r="L25" i="40" s="1"/>
  <c r="K6" i="40"/>
  <c r="L6" i="40" s="1"/>
  <c r="K16" i="40"/>
  <c r="L16" i="40" s="1"/>
  <c r="H20" i="40"/>
  <c r="F32" i="40" s="1"/>
  <c r="G20" i="40"/>
  <c r="I23" i="40"/>
  <c r="I26" i="40" s="1"/>
  <c r="H26" i="40"/>
  <c r="G32" i="40" s="1"/>
  <c r="G40" i="40" s="1"/>
  <c r="J23" i="40"/>
  <c r="F33" i="40"/>
  <c r="H33" i="40" s="1"/>
  <c r="H37" i="40"/>
  <c r="H39" i="40"/>
  <c r="H35" i="40"/>
  <c r="H38" i="40"/>
  <c r="M8" i="37"/>
  <c r="M9" i="37"/>
  <c r="K8" i="37"/>
  <c r="I7" i="37"/>
  <c r="O67" i="38"/>
  <c r="D59" i="38"/>
  <c r="O82" i="38"/>
  <c r="O57" i="38"/>
  <c r="F73" i="38"/>
  <c r="F108" i="38" s="1"/>
  <c r="E59" i="38"/>
  <c r="D73" i="38"/>
  <c r="D108" i="38" s="1"/>
  <c r="E90" i="38"/>
  <c r="E109" i="38" s="1"/>
  <c r="F59" i="38"/>
  <c r="O56" i="38"/>
  <c r="F100" i="38"/>
  <c r="F110" i="38" s="1"/>
  <c r="E73" i="38"/>
  <c r="O65" i="38"/>
  <c r="G8" i="37" l="1"/>
  <c r="D107" i="38"/>
  <c r="D111" i="38" s="1"/>
  <c r="I9" i="37"/>
  <c r="E108" i="38"/>
  <c r="G10" i="37"/>
  <c r="F107" i="38"/>
  <c r="G9" i="37"/>
  <c r="E107" i="38"/>
  <c r="I20" i="40"/>
  <c r="H30" i="40"/>
  <c r="F40" i="40"/>
  <c r="J20" i="40"/>
  <c r="J26" i="40"/>
  <c r="K23" i="40"/>
  <c r="H32" i="40"/>
  <c r="I10" i="37"/>
  <c r="M10" i="37"/>
  <c r="K9" i="37"/>
  <c r="I8" i="37"/>
  <c r="G73" i="38"/>
  <c r="G108" i="38" s="1"/>
  <c r="G100" i="38"/>
  <c r="G110" i="38" s="1"/>
  <c r="F90" i="38"/>
  <c r="F109" i="38" s="1"/>
  <c r="G59" i="38"/>
  <c r="F111" i="38" l="1"/>
  <c r="G11" i="37"/>
  <c r="G107" i="38"/>
  <c r="E111" i="38"/>
  <c r="L20" i="40"/>
  <c r="F72" i="40" s="1"/>
  <c r="K20" i="40"/>
  <c r="K26" i="40"/>
  <c r="L23" i="40"/>
  <c r="L26" i="40" s="1"/>
  <c r="F73" i="40" s="1"/>
  <c r="E73" i="40" s="1"/>
  <c r="H40" i="40"/>
  <c r="F74" i="40" s="1"/>
  <c r="E74" i="40" s="1"/>
  <c r="M11" i="37"/>
  <c r="K10" i="37"/>
  <c r="O10" i="37" s="1"/>
  <c r="I11" i="37"/>
  <c r="H100" i="38"/>
  <c r="H110" i="38" s="1"/>
  <c r="H73" i="38"/>
  <c r="H108" i="38" s="1"/>
  <c r="H59" i="38"/>
  <c r="G90" i="38"/>
  <c r="G109" i="38" s="1"/>
  <c r="G12" i="37" l="1"/>
  <c r="H107" i="38"/>
  <c r="G111" i="38"/>
  <c r="C61" i="40"/>
  <c r="C58" i="40"/>
  <c r="F58" i="40" s="1"/>
  <c r="F51" i="40"/>
  <c r="F47" i="40"/>
  <c r="F50" i="40"/>
  <c r="F46" i="40"/>
  <c r="F49" i="40"/>
  <c r="F45" i="40"/>
  <c r="F48" i="40"/>
  <c r="F44" i="40"/>
  <c r="E48" i="40"/>
  <c r="G48" i="40" s="1"/>
  <c r="E51" i="40"/>
  <c r="E47" i="40"/>
  <c r="G47" i="40" s="1"/>
  <c r="E46" i="40"/>
  <c r="E50" i="40"/>
  <c r="G50" i="40" s="1"/>
  <c r="E49" i="40"/>
  <c r="G49" i="40" s="1"/>
  <c r="E45" i="40"/>
  <c r="G45" i="40" s="1"/>
  <c r="E72" i="40"/>
  <c r="M12" i="37"/>
  <c r="K11" i="37"/>
  <c r="I12" i="37"/>
  <c r="I73" i="38"/>
  <c r="I108" i="38" s="1"/>
  <c r="H90" i="38"/>
  <c r="H109" i="38" s="1"/>
  <c r="I59" i="38"/>
  <c r="I100" i="38"/>
  <c r="I110" i="38" s="1"/>
  <c r="G13" i="37" l="1"/>
  <c r="I107" i="38"/>
  <c r="H111" i="38"/>
  <c r="G51" i="40"/>
  <c r="F54" i="40"/>
  <c r="F64" i="40"/>
  <c r="G64" i="40" s="1"/>
  <c r="F67" i="40"/>
  <c r="G67" i="40" s="1"/>
  <c r="F66" i="40"/>
  <c r="G66" i="40" s="1"/>
  <c r="F60" i="40"/>
  <c r="G60" i="40" s="1"/>
  <c r="F65" i="40"/>
  <c r="G65" i="40" s="1"/>
  <c r="F59" i="40"/>
  <c r="G59" i="40" s="1"/>
  <c r="E54" i="40"/>
  <c r="G44" i="40"/>
  <c r="G46" i="40"/>
  <c r="F63" i="40"/>
  <c r="G63" i="40" s="1"/>
  <c r="F62" i="40"/>
  <c r="G62" i="40" s="1"/>
  <c r="F61" i="40"/>
  <c r="G61" i="40" s="1"/>
  <c r="M13" i="37"/>
  <c r="K12" i="37"/>
  <c r="I13" i="37"/>
  <c r="J73" i="38"/>
  <c r="J108" i="38" s="1"/>
  <c r="J100" i="38"/>
  <c r="J110" i="38" s="1"/>
  <c r="J59" i="38"/>
  <c r="I90" i="38"/>
  <c r="I109" i="38" s="1"/>
  <c r="G14" i="37" l="1"/>
  <c r="J107" i="38"/>
  <c r="J111" i="38" s="1"/>
  <c r="I111" i="38"/>
  <c r="G58" i="40"/>
  <c r="G68" i="40" s="1"/>
  <c r="F76" i="40" s="1"/>
  <c r="E76" i="40" s="1"/>
  <c r="F68" i="40"/>
  <c r="G54" i="40"/>
  <c r="F75" i="40" s="1"/>
  <c r="M14" i="37"/>
  <c r="K13" i="37"/>
  <c r="I14" i="37"/>
  <c r="K59" i="38"/>
  <c r="K100" i="38"/>
  <c r="K110" i="38" s="1"/>
  <c r="K73" i="38"/>
  <c r="K108" i="38" s="1"/>
  <c r="J90" i="38"/>
  <c r="J109" i="38" s="1"/>
  <c r="G15" i="37" l="1"/>
  <c r="K107" i="38"/>
  <c r="E75" i="40"/>
  <c r="E77" i="40" s="1"/>
  <c r="F77" i="40"/>
  <c r="M15" i="37"/>
  <c r="K14" i="37"/>
  <c r="I15" i="37"/>
  <c r="L100" i="38"/>
  <c r="L110" i="38" s="1"/>
  <c r="L59" i="38"/>
  <c r="L73" i="38"/>
  <c r="L108" i="38" s="1"/>
  <c r="K90" i="38"/>
  <c r="K109" i="38" s="1"/>
  <c r="G16" i="37" l="1"/>
  <c r="L107" i="38"/>
  <c r="K111" i="38"/>
  <c r="M16" i="37"/>
  <c r="K15" i="37"/>
  <c r="I16" i="37"/>
  <c r="M73" i="38"/>
  <c r="M108" i="38" s="1"/>
  <c r="M100" i="38"/>
  <c r="M110" i="38" s="1"/>
  <c r="L90" i="38"/>
  <c r="L109" i="38" s="1"/>
  <c r="M59" i="38"/>
  <c r="L111" i="38" l="1"/>
  <c r="G17" i="37"/>
  <c r="M107" i="38"/>
  <c r="M17" i="37"/>
  <c r="K16" i="37"/>
  <c r="I17" i="37"/>
  <c r="M90" i="38"/>
  <c r="M109" i="38" s="1"/>
  <c r="N100" i="38"/>
  <c r="N110" i="38" s="1"/>
  <c r="O98" i="38"/>
  <c r="N59" i="38"/>
  <c r="O54" i="38"/>
  <c r="N73" i="38"/>
  <c r="N108" i="38" s="1"/>
  <c r="O63" i="38"/>
  <c r="M111" i="38" l="1"/>
  <c r="G18" i="37"/>
  <c r="N107" i="38"/>
  <c r="O107" i="38" s="1"/>
  <c r="M18" i="37"/>
  <c r="K17" i="37"/>
  <c r="I18" i="37"/>
  <c r="O73" i="38"/>
  <c r="O108" i="38"/>
  <c r="O59" i="38"/>
  <c r="O100" i="38"/>
  <c r="O110" i="38"/>
  <c r="N90" i="38"/>
  <c r="N109" i="38" s="1"/>
  <c r="O78" i="38"/>
  <c r="N111" i="38" l="1"/>
  <c r="K18" i="37"/>
  <c r="O90" i="38"/>
  <c r="O109" i="38"/>
  <c r="O111" i="38" s="1"/>
  <c r="O8" i="37" l="1"/>
  <c r="O9" i="37"/>
  <c r="O11" i="37"/>
  <c r="O12" i="37"/>
  <c r="O13" i="37"/>
  <c r="O14" i="37"/>
  <c r="O15" i="37"/>
  <c r="O16" i="37"/>
  <c r="O17" i="37"/>
  <c r="O18" i="37"/>
  <c r="O7" i="37"/>
  <c r="E19" i="37"/>
  <c r="G19" i="37"/>
  <c r="I19" i="37"/>
  <c r="K19" i="37"/>
  <c r="M19" i="37"/>
  <c r="C19" i="37"/>
  <c r="O19" i="37" l="1"/>
  <c r="N18" i="37" s="1"/>
  <c r="N16" i="37" l="1"/>
  <c r="N17" i="37"/>
  <c r="N14" i="37"/>
  <c r="N15" i="37"/>
  <c r="N12" i="37"/>
  <c r="N13" i="37"/>
  <c r="N10" i="37"/>
  <c r="N11" i="37"/>
  <c r="N8" i="37"/>
  <c r="N9" i="37"/>
  <c r="L18" i="37"/>
  <c r="N7" i="37"/>
  <c r="N19" i="37"/>
  <c r="L16" i="37"/>
  <c r="L17" i="37"/>
  <c r="L14" i="37"/>
  <c r="L15" i="37"/>
  <c r="L12" i="37"/>
  <c r="L13" i="37"/>
  <c r="L10" i="37"/>
  <c r="L11" i="37"/>
  <c r="L8" i="37"/>
  <c r="L9" i="37"/>
  <c r="J18" i="37"/>
  <c r="L7" i="37"/>
  <c r="L19" i="37"/>
  <c r="J16" i="37"/>
  <c r="J17" i="37"/>
  <c r="J14" i="37"/>
  <c r="J15" i="37"/>
  <c r="J12" i="37"/>
  <c r="J13" i="37"/>
  <c r="J10" i="37"/>
  <c r="J11" i="37"/>
  <c r="J7" i="37"/>
  <c r="J9" i="37"/>
  <c r="H8" i="37"/>
  <c r="H9" i="37"/>
  <c r="H18" i="37"/>
  <c r="H10" i="37"/>
  <c r="H12" i="37"/>
  <c r="H11" i="37"/>
  <c r="H13" i="37"/>
  <c r="H14" i="37"/>
  <c r="H15" i="37"/>
  <c r="H16" i="37"/>
  <c r="H17" i="37"/>
  <c r="H7" i="37"/>
  <c r="P7" i="37"/>
  <c r="D7" i="37"/>
  <c r="F14" i="37"/>
  <c r="D14" i="37"/>
  <c r="F13" i="37"/>
  <c r="D9" i="37"/>
  <c r="D15" i="37"/>
  <c r="D13" i="37"/>
  <c r="F12" i="37"/>
  <c r="D12" i="37"/>
  <c r="F9" i="37"/>
  <c r="F15" i="37"/>
  <c r="J19" i="37"/>
  <c r="F11" i="37"/>
  <c r="D11" i="37"/>
  <c r="F19" i="37"/>
  <c r="H19" i="37"/>
  <c r="F10" i="37"/>
  <c r="D10" i="37"/>
  <c r="D16" i="37"/>
  <c r="J8" i="37"/>
  <c r="F8" i="37"/>
  <c r="D8" i="37"/>
  <c r="F18" i="37"/>
  <c r="F7" i="37"/>
  <c r="D18" i="37"/>
  <c r="F17" i="37"/>
  <c r="D17" i="37"/>
  <c r="F16" i="37"/>
  <c r="D19" i="37"/>
  <c r="P12" i="37"/>
  <c r="P11" i="37"/>
  <c r="P15" i="37"/>
  <c r="P14" i="37"/>
  <c r="P10" i="37"/>
  <c r="P17" i="37"/>
  <c r="P13" i="37"/>
  <c r="P16" i="37"/>
  <c r="P18" i="37"/>
  <c r="P19" i="37"/>
  <c r="P9" i="37" l="1"/>
  <c r="P8" i="37"/>
</calcChain>
</file>

<file path=xl/sharedStrings.xml><?xml version="1.0" encoding="utf-8"?>
<sst xmlns="http://schemas.openxmlformats.org/spreadsheetml/2006/main" count="362" uniqueCount="167">
  <si>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</si>
  <si>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</si>
  <si>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</si>
  <si>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</si>
  <si>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</si>
  <si>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</si>
  <si>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</si>
  <si>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</si>
  <si>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</si>
  <si>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</si>
  <si>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</si>
  <si>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</si>
  <si>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-</t>
  </si>
  <si>
    <t xml:space="preserve"> Auxiliar Administrativo </t>
  </si>
  <si>
    <t xml:space="preserve"> Cozinheiras </t>
  </si>
  <si>
    <t xml:space="preserve"> Auxiliar de limpeza </t>
  </si>
  <si>
    <t xml:space="preserve"> Coordenador Pedagógico </t>
  </si>
  <si>
    <t xml:space="preserve"> Outros (Especificar)</t>
  </si>
  <si>
    <t xml:space="preserve">TOTAL </t>
  </si>
  <si>
    <t>QTD
(A)</t>
  </si>
  <si>
    <t>HORA/SEM. 
(B)</t>
  </si>
  <si>
    <t xml:space="preserve"> Vale Transporte</t>
  </si>
  <si>
    <t xml:space="preserve"> Vale Alimentação</t>
  </si>
  <si>
    <r>
      <t xml:space="preserve"> Cesta Básica </t>
    </r>
    <r>
      <rPr>
        <i/>
        <sz val="14"/>
        <color theme="1"/>
        <rFont val="Agency FB"/>
        <family val="2"/>
      </rPr>
      <t>in natura</t>
    </r>
  </si>
  <si>
    <t xml:space="preserve"> Abono Especial</t>
  </si>
  <si>
    <t>SALÁRIO UNITÁRIO (C)</t>
  </si>
  <si>
    <t xml:space="preserve"> Convênio Médico e Odontológico</t>
  </si>
  <si>
    <t>% (B)</t>
  </si>
  <si>
    <t>PROJEÇÃO BENEFÍCIO ANUAL (F)</t>
  </si>
  <si>
    <t>BASE DE CÁLCULO (C)</t>
  </si>
  <si>
    <t>PERCENTUAL (B)</t>
  </si>
  <si>
    <t>BASE DE CÁLCULO ANUAL (A)</t>
  </si>
  <si>
    <t>SIM</t>
  </si>
  <si>
    <t>NÃO</t>
  </si>
  <si>
    <t>PROVISÃO 13º SALÁRIO MENSAL (G)</t>
  </si>
  <si>
    <t xml:space="preserve"> INSS</t>
  </si>
  <si>
    <t xml:space="preserve"> RAT Ajustado (FAP* GIIL-RAT)</t>
  </si>
  <si>
    <t xml:space="preserve"> Salário Educação</t>
  </si>
  <si>
    <t xml:space="preserve"> SESC ou SESI</t>
  </si>
  <si>
    <t xml:space="preserve"> SENAI - SENAC</t>
  </si>
  <si>
    <t xml:space="preserve"> SEBRAE</t>
  </si>
  <si>
    <t xml:space="preserve"> INCRA</t>
  </si>
  <si>
    <t xml:space="preserve"> FGTS</t>
  </si>
  <si>
    <t xml:space="preserve"> Aviso prévio indenizado</t>
  </si>
  <si>
    <t xml:space="preserve"> Incidência do FGTS s/aviso prévio indenizado</t>
  </si>
  <si>
    <t xml:space="preserve"> Multa do FGTS e contribuições sociais s/aviso prévio indenizado</t>
  </si>
  <si>
    <t xml:space="preserve"> Aviso prévio trabalhado</t>
  </si>
  <si>
    <t xml:space="preserve"> Incidência do submódulo 4.1 s/aviso prévio trabalhado</t>
  </si>
  <si>
    <t xml:space="preserve"> Multa FGTS  e contribuições sociais do aviso prévio trabalhado</t>
  </si>
  <si>
    <t>VALOR PROJETADO ANUAL (D)</t>
  </si>
  <si>
    <t>PROJEÇÃO TOTAL MENSAL (I)</t>
  </si>
  <si>
    <t>PROJEÇÃO TOTAL ANUAL (J)</t>
  </si>
  <si>
    <t>PROJEÇÃO MENSAL BENEFÍCIO TAC (E)</t>
  </si>
  <si>
    <t>PAGA (A)</t>
  </si>
  <si>
    <t>REMUNERAÇÃO BRUTA MENSAL TOTAL (F)=A*E</t>
  </si>
  <si>
    <t>REMUNERAÇÃO BRUTA UNITÁRIA (E)=C+D</t>
  </si>
  <si>
    <t>PROJEÇÃO MENSAL BENEFÍCIO REGULAR (D)</t>
  </si>
  <si>
    <t>PROJEÇÃO TOTAL MENSAL (A)</t>
  </si>
  <si>
    <t>PROJEÇÃO TOTAL ANUAL (B)</t>
  </si>
  <si>
    <t>1 - O valor do salário de cada membro da equipe gestora da unidade escolar não poderá ser superior ao dobro do salário do Professor de Educação Infantil.</t>
  </si>
  <si>
    <t xml:space="preserve"> Diretor Escolar ¹</t>
  </si>
  <si>
    <t>OBSERVAÇÕES:</t>
  </si>
  <si>
    <t>2 - O valor do quadro 2 - Remuneração Folha Temporária (Prazo Determinado - TAC)  foi projetado considerando 02 (dois) meses (jan/jul) em cumprimento ao TAC - Termo de Ajustamento de Condunta.</t>
  </si>
  <si>
    <t xml:space="preserve"> Contabilidade</t>
  </si>
  <si>
    <t xml:space="preserve"> Limpeza e Conservação (Faxina)</t>
  </si>
  <si>
    <t xml:space="preserve"> Serviços de Tecnologia da Informação (TI)</t>
  </si>
  <si>
    <t xml:space="preserve"> Vigilância Predial</t>
  </si>
  <si>
    <t>1.1 - REMUNERAÇÃO
FOLHA REGULAR</t>
  </si>
  <si>
    <t>1.2 - REMUNERAÇÃO FOLHA TEMPORÁRIA
(PRAZO DETERMINADO - TAC ) ²</t>
  </si>
  <si>
    <t>1.3 - BENEFÍCIOS</t>
  </si>
  <si>
    <t>1.4 - ENCARGOS SOCIAIS PATRONAIS</t>
  </si>
  <si>
    <t>1.5 - PROVISÃO PARA RESCISÃO</t>
  </si>
  <si>
    <t xml:space="preserve"> 1.1 - Remuneração Folha Regular</t>
  </si>
  <si>
    <t xml:space="preserve"> 1.2 - Remuneração Folha Temporária (Prazo Determinado - TAC)</t>
  </si>
  <si>
    <t xml:space="preserve"> 1.3 - Benefícios</t>
  </si>
  <si>
    <t xml:space="preserve"> 1.4 - Encargos Sociais Patronais</t>
  </si>
  <si>
    <t xml:space="preserve"> 1.5 - Provisão para Rescisão</t>
  </si>
  <si>
    <t xml:space="preserve"> Água e Esgoto</t>
  </si>
  <si>
    <t xml:space="preserve"> Força e Luz</t>
  </si>
  <si>
    <t xml:space="preserve"> Internet/TV a Cabo</t>
  </si>
  <si>
    <t xml:space="preserve"> Telefones</t>
  </si>
  <si>
    <t xml:space="preserve"> Manutenção Imobiliário</t>
  </si>
  <si>
    <t xml:space="preserve"> Manutenção Equipamentos de Informática</t>
  </si>
  <si>
    <t xml:space="preserve"> Manutenção Veículos</t>
  </si>
  <si>
    <t xml:space="preserve"> Manutenção Predial/Elétrica/Hidráulica</t>
  </si>
  <si>
    <t xml:space="preserve"> Material de Escritório e Expediente</t>
  </si>
  <si>
    <t xml:space="preserve"> Material Esportivo</t>
  </si>
  <si>
    <t xml:space="preserve"> Bens e Equipamentos de Informática</t>
  </si>
  <si>
    <t xml:space="preserve"> Brinquedos Permanentes</t>
  </si>
  <si>
    <t xml:space="preserve"> Materiais de Higienização e Limpeza</t>
  </si>
  <si>
    <t xml:space="preserve"> Outros Bens e Materiais Permanentes</t>
  </si>
  <si>
    <t xml:space="preserve"> Equipamentos Elétro/Eletrônicos</t>
  </si>
  <si>
    <t xml:space="preserve"> Bens Móveis </t>
  </si>
  <si>
    <t xml:space="preserve"> Utensílios</t>
  </si>
  <si>
    <t xml:space="preserve"> Controle de Pragas/Dedetização</t>
  </si>
  <si>
    <t xml:space="preserve"> Locação de Impressora</t>
  </si>
  <si>
    <t xml:space="preserve"> Tecnico RH - Relógio de Ponto</t>
  </si>
  <si>
    <t xml:space="preserve"> Jardinagem</t>
  </si>
  <si>
    <t xml:space="preserve"> Site Entidade</t>
  </si>
  <si>
    <t xml:space="preserve"> Locação </t>
  </si>
  <si>
    <t xml:space="preserve">PROJEÇÃO TOTAL ANUAL </t>
  </si>
  <si>
    <t xml:space="preserve"> Formação</t>
  </si>
  <si>
    <t xml:space="preserve"> Limpeza da Caixa Dagua</t>
  </si>
  <si>
    <t xml:space="preserve"> Manutenção Extintores</t>
  </si>
  <si>
    <t xml:space="preserve"> Convenio Médico (por pessoa) </t>
  </si>
  <si>
    <t xml:space="preserve"> Troca Filtros </t>
  </si>
  <si>
    <t xml:space="preserve"> Exames Periodicos (cada 02 ans)</t>
  </si>
  <si>
    <t xml:space="preserve"> Serviços de Terceiros</t>
  </si>
  <si>
    <t xml:space="preserve"> Utilidades Públicas</t>
  </si>
  <si>
    <t xml:space="preserve"> Manutenção Geral</t>
  </si>
  <si>
    <t xml:space="preserve"> Bens e Materiais Permanentes</t>
  </si>
  <si>
    <t xml:space="preserve"> Gás GLP</t>
  </si>
  <si>
    <t xml:space="preserve"> Prof. Educação Infantil - Creche</t>
  </si>
  <si>
    <t>3.6 - RESUMO TOTAL - DESPESAS COM PESSOAL</t>
  </si>
  <si>
    <t xml:space="preserve"> </t>
  </si>
  <si>
    <t xml:space="preserve"> Vigilância Eletronica</t>
  </si>
  <si>
    <t xml:space="preserve"> Higienização Caixa de Areia</t>
  </si>
  <si>
    <t>SERVIÇOS DE TERCEIROS</t>
  </si>
  <si>
    <t>UTILIDADES PÚBLICAS</t>
  </si>
  <si>
    <t>MANUTENÇÃO GERAL</t>
  </si>
  <si>
    <t>MATERIAL DE CONSUMO</t>
  </si>
  <si>
    <t>BENS E MATERIAIS PERMANENTES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</si>
  <si>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</si>
  <si>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</si>
  <si>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</si>
  <si>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</si>
  <si>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</si>
  <si>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</si>
  <si>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</si>
  <si>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</si>
  <si>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</si>
  <si>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</si>
  <si>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</si>
  <si>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</si>
  <si>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</si>
  <si>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VALOR</t>
  </si>
  <si>
    <t>% AV</t>
  </si>
  <si>
    <t xml:space="preserve"> Convênio Médico</t>
  </si>
  <si>
    <t xml:space="preserve"> INSS (retenção)</t>
  </si>
  <si>
    <t xml:space="preserve"> IRRF (retenção)</t>
  </si>
  <si>
    <t xml:space="preserve"> Provisão para Rescisão</t>
  </si>
  <si>
    <t xml:space="preserve"> Outros Encargos Patronais e Trabalhista</t>
  </si>
  <si>
    <t>RECURSOS HUMANOS</t>
  </si>
  <si>
    <t>MATERIAIS DE CONSUMO</t>
  </si>
  <si>
    <t>2. PLANO DE APLICAÇÃO</t>
  </si>
  <si>
    <t xml:space="preserve"> Provisão 13º Salário</t>
  </si>
  <si>
    <t xml:space="preserve"> Provisão Férias</t>
  </si>
  <si>
    <t xml:space="preserve"> Provisão Abono Férias (1/3)</t>
  </si>
  <si>
    <t xml:space="preserve"> Remuneração</t>
  </si>
  <si>
    <t xml:space="preserve"> Material Didático e Pedagógico</t>
  </si>
  <si>
    <t xml:space="preserve"> Brinquedos (Consumo)</t>
  </si>
  <si>
    <t xml:space="preserve"> Portaria</t>
  </si>
  <si>
    <t xml:space="preserve"> Recursos humanos</t>
  </si>
  <si>
    <t xml:space="preserve"> Materiais de Consumo</t>
  </si>
  <si>
    <t xml:space="preserve">RESUMO TOTAL - DESPESAS </t>
  </si>
  <si>
    <t xml:space="preserve"> Convênio Odontológico</t>
  </si>
  <si>
    <t>HORA-ATIVIDADE PROFESSOR (5%) (D)</t>
  </si>
  <si>
    <t>% (A)</t>
  </si>
  <si>
    <t>DESCONTO CEBAS (B)</t>
  </si>
  <si>
    <t>PROJEÇÃO MENSAL BENEFÍCIO REGULAR (C)</t>
  </si>
  <si>
    <t>PROJEÇÃO MENSAL BENEFÍCIO TAC (D)</t>
  </si>
  <si>
    <t>VALOR PROJETADO ANUAL (E)</t>
  </si>
  <si>
    <t>Provisão Mensal ( C )</t>
  </si>
  <si>
    <t>PROVISÃO ABONO FÉRIAS MENSAL (1/3) (H)</t>
  </si>
  <si>
    <t>1. DETALHAMENTO DE RECURSOS HUMANOS</t>
  </si>
  <si>
    <t>3. CRONOGRAMA DE DESEMBOLSO</t>
  </si>
  <si>
    <t xml:space="preserve"> Auxiliar de Sala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</si>
</sst>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Fluxo de Caixa Mensal - Recurso Próprio - &quot;mmmm/yyyy"/>
    <numFmt numFmtId="165" formatCode="_(* #,##0.00_);_(* \(#,##0.00\);_(* &quot;-&quot;??_);_(@_)"/>
    <numFmt numFmtId="166" formatCode="_-* #,##0_-;\-* #,##0_-;_-* &quot;-&quot;??_-;_-@_-"/>
    <numFmt numFmtId="167" formatCode="_([$€]* #,##0.00_);_([$€]* \(#,##0.00\);_([$€]* &quot;-&quot;??_);_(@_)"/>
    <numFmt numFmtId="168" formatCode="_(&quot;$&quot;* #,##0.00_);_(&quot;$&quot;* \(#,##0.00\);_(&quot;$&quot;* &quot;-&quot;??_);_(@_)"/>
    <numFmt numFmtId="169" formatCode="_(&quot;R$ &quot;* #,##0.00_);_(&quot;R$ &quot;* \(#,##0.00\);_(&quot;R$ &quot;* &quot;-&quot;??_);_(@_)"/>
    <numFmt numFmtId="170" formatCode="&quot;$&quot;#,##0.00_);\(&quot;$&quot;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20"/>
      <name val="Agency FB"/>
      <family val="2"/>
    </font>
    <font>
      <b/>
      <sz val="16"/>
      <color theme="1"/>
      <name val="Agency FB"/>
      <family val="2"/>
    </font>
    <font>
      <sz val="14"/>
      <color theme="1"/>
      <name val="Calibri"/>
      <family val="2"/>
      <scheme val="minor"/>
    </font>
    <font>
      <b/>
      <u/>
      <sz val="30"/>
      <name val="Agency FB"/>
      <family val="2"/>
    </font>
    <font>
      <sz val="12"/>
      <name val="Helv"/>
    </font>
    <font>
      <u/>
      <sz val="11"/>
      <color theme="10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color theme="1" tint="0.14996795556505021"/>
      <name val="Calibri"/>
      <family val="2"/>
      <scheme val="minor"/>
    </font>
    <font>
      <sz val="12"/>
      <color rgb="FF000000"/>
      <name val="Calibri"/>
      <family val="2"/>
    </font>
    <font>
      <sz val="9"/>
      <color theme="3"/>
      <name val="Calibri"/>
      <family val="2"/>
      <scheme val="minor"/>
    </font>
    <font>
      <sz val="36"/>
      <color theme="3" tint="0.39994506668294322"/>
      <name val="Cambria"/>
      <family val="1"/>
      <scheme val="major"/>
    </font>
    <font>
      <b/>
      <sz val="10"/>
      <color theme="3" tint="0.39994506668294322"/>
      <name val="Cambria"/>
      <family val="1"/>
      <scheme val="major"/>
    </font>
    <font>
      <sz val="8"/>
      <color theme="3" tint="0.39994506668294322"/>
      <name val="Cambria"/>
      <family val="1"/>
      <scheme val="major"/>
    </font>
    <font>
      <b/>
      <sz val="9"/>
      <color theme="0"/>
      <name val="Cambria"/>
      <family val="1"/>
      <scheme val="major"/>
    </font>
    <font>
      <sz val="18"/>
      <color theme="1"/>
      <name val="Calibri"/>
      <family val="2"/>
      <scheme val="minor"/>
    </font>
    <font>
      <sz val="14"/>
      <color theme="1"/>
      <name val="Agency FB"/>
      <family val="2"/>
    </font>
    <font>
      <i/>
      <sz val="14"/>
      <color theme="1"/>
      <name val="Agency FB"/>
      <family val="2"/>
    </font>
    <font>
      <sz val="10"/>
      <color rgb="FF000000"/>
      <name val="Calibri"/>
      <family val="2"/>
    </font>
    <font>
      <b/>
      <sz val="16"/>
      <name val="Agency FB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7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168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4" borderId="0" applyNumberFormat="0" applyFont="0" applyBorder="0" applyAlignment="0" applyProtection="0">
      <alignment vertical="center"/>
    </xf>
    <xf numFmtId="0" fontId="2" fillId="0" borderId="0"/>
    <xf numFmtId="0" fontId="15" fillId="0" borderId="0"/>
    <xf numFmtId="0" fontId="1" fillId="0" borderId="0"/>
    <xf numFmtId="0" fontId="1" fillId="0" borderId="0"/>
    <xf numFmtId="0" fontId="16" fillId="0" borderId="0" applyNumberFormat="0" applyFill="0" applyBorder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Protection="0">
      <alignment vertical="center"/>
    </xf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 applyNumberFormat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0" applyNumberFormat="0" applyFill="0" applyAlignment="0" applyProtection="0"/>
    <xf numFmtId="0" fontId="18" fillId="0" borderId="0" applyNumberFormat="0" applyFill="0" applyBorder="0" applyProtection="0">
      <alignment vertical="center"/>
    </xf>
    <xf numFmtId="0" fontId="19" fillId="4" borderId="8" applyNumberFormat="0" applyAlignment="0" applyProtection="0"/>
    <xf numFmtId="170" fontId="20" fillId="5" borderId="9" applyProtection="0">
      <alignment vertical="center"/>
    </xf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0" borderId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164" fontId="5" fillId="0" borderId="0" xfId="3" applyNumberFormat="1" applyFont="1" applyAlignment="1">
      <alignment horizontal="center"/>
    </xf>
    <xf numFmtId="0" fontId="7" fillId="0" borderId="0" xfId="0" applyFont="1"/>
    <xf numFmtId="44" fontId="0" fillId="0" borderId="0" xfId="1" applyFont="1"/>
    <xf numFmtId="0" fontId="21" fillId="0" borderId="0" xfId="0" applyFont="1" applyAlignment="1">
      <alignment horizontal="center" vertical="center"/>
    </xf>
    <xf numFmtId="0" fontId="6" fillId="2" borderId="2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166" fontId="7" fillId="0" borderId="0" xfId="0" applyNumberFormat="1" applyFont="1" applyBorder="1"/>
    <xf numFmtId="44" fontId="7" fillId="0" borderId="0" xfId="0" applyNumberFormat="1" applyFont="1"/>
    <xf numFmtId="9" fontId="22" fillId="3" borderId="2" xfId="2" applyFont="1" applyFill="1" applyBorder="1" applyAlignment="1" applyProtection="1">
      <alignment horizontal="center" vertical="center"/>
      <protection locked="0"/>
    </xf>
    <xf numFmtId="44" fontId="7" fillId="0" borderId="0" xfId="0" applyNumberFormat="1" applyFont="1" applyBorder="1"/>
    <xf numFmtId="44" fontId="7" fillId="0" borderId="0" xfId="1" applyFont="1" applyBorder="1"/>
    <xf numFmtId="49" fontId="25" fillId="2" borderId="2" xfId="3" applyNumberFormat="1" applyFont="1" applyFill="1" applyBorder="1" applyAlignment="1">
      <alignment horizontal="center" vertical="center" wrapText="1"/>
    </xf>
    <xf numFmtId="9" fontId="6" fillId="2" borderId="2" xfId="2" applyFont="1" applyFill="1" applyBorder="1" applyAlignment="1" applyProtection="1">
      <alignment horizontal="center"/>
      <protection locked="0"/>
    </xf>
    <xf numFmtId="10" fontId="6" fillId="2" borderId="2" xfId="2" applyNumberFormat="1" applyFont="1" applyFill="1" applyBorder="1" applyAlignment="1" applyProtection="1">
      <alignment horizontal="center" vertical="center"/>
      <protection locked="0"/>
    </xf>
    <xf numFmtId="164" fontId="5" fillId="0" borderId="0" xfId="3" applyNumberFormat="1" applyFont="1" applyAlignment="1">
      <alignment horizontal="left" wrapText="1"/>
    </xf>
    <xf numFmtId="0" fontId="22" fillId="0" borderId="2" xfId="5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4" fontId="22" fillId="3" borderId="2" xfId="4" applyNumberFormat="1" applyFont="1" applyFill="1" applyBorder="1" applyAlignment="1" applyProtection="1">
      <alignment horizontal="center"/>
      <protection locked="0"/>
    </xf>
    <xf numFmtId="44" fontId="22" fillId="3" borderId="2" xfId="4" applyNumberFormat="1" applyFont="1" applyFill="1" applyBorder="1" applyAlignment="1" applyProtection="1">
      <alignment horizontal="center" vertical="center"/>
      <protection locked="0"/>
    </xf>
    <xf numFmtId="44" fontId="22" fillId="3" borderId="2" xfId="1" applyFont="1" applyFill="1" applyBorder="1" applyAlignment="1" applyProtection="1">
      <alignment horizontal="center"/>
      <protection locked="0"/>
    </xf>
    <xf numFmtId="44" fontId="22" fillId="3" borderId="4" xfId="1" applyFont="1" applyFill="1" applyBorder="1" applyAlignment="1" applyProtection="1">
      <alignment vertical="center"/>
      <protection locked="0"/>
    </xf>
    <xf numFmtId="44" fontId="6" fillId="2" borderId="4" xfId="1" applyFont="1" applyFill="1" applyBorder="1" applyAlignment="1" applyProtection="1">
      <protection locked="0"/>
    </xf>
    <xf numFmtId="44" fontId="6" fillId="2" borderId="2" xfId="2" applyNumberFormat="1" applyFont="1" applyFill="1" applyBorder="1" applyAlignment="1" applyProtection="1">
      <alignment horizontal="center" vertical="center"/>
      <protection locked="0"/>
    </xf>
    <xf numFmtId="44" fontId="6" fillId="2" borderId="2" xfId="4" applyNumberFormat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/>
    <xf numFmtId="44" fontId="7" fillId="0" borderId="0" xfId="0" applyNumberFormat="1" applyFont="1" applyFill="1" applyBorder="1"/>
    <xf numFmtId="44" fontId="22" fillId="0" borderId="2" xfId="1" applyFont="1" applyFill="1" applyBorder="1" applyAlignment="1" applyProtection="1">
      <protection locked="0"/>
    </xf>
    <xf numFmtId="0" fontId="7" fillId="0" borderId="0" xfId="0" applyFont="1" applyFill="1"/>
    <xf numFmtId="44" fontId="7" fillId="0" borderId="0" xfId="0" applyNumberFormat="1" applyFont="1" applyFill="1"/>
    <xf numFmtId="0" fontId="7" fillId="0" borderId="0" xfId="0" applyFont="1" applyFill="1" applyBorder="1"/>
    <xf numFmtId="0" fontId="22" fillId="0" borderId="2" xfId="4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22" fillId="3" borderId="2" xfId="4" applyNumberFormat="1" applyFont="1" applyFill="1" applyBorder="1" applyAlignment="1" applyProtection="1">
      <protection locked="0"/>
    </xf>
    <xf numFmtId="44" fontId="22" fillId="3" borderId="2" xfId="1" applyFont="1" applyFill="1" applyBorder="1" applyAlignment="1" applyProtection="1">
      <protection locked="0"/>
    </xf>
    <xf numFmtId="44" fontId="22" fillId="3" borderId="2" xfId="4" applyNumberFormat="1" applyFont="1" applyFill="1" applyBorder="1" applyAlignment="1" applyProtection="1">
      <alignment vertical="center"/>
      <protection locked="0"/>
    </xf>
    <xf numFmtId="44" fontId="22" fillId="3" borderId="10" xfId="4" applyNumberFormat="1" applyFont="1" applyFill="1" applyBorder="1" applyAlignment="1" applyProtection="1">
      <alignment vertical="center"/>
      <protection locked="0"/>
    </xf>
    <xf numFmtId="44" fontId="22" fillId="3" borderId="6" xfId="4" applyNumberFormat="1" applyFont="1" applyFill="1" applyBorder="1" applyAlignment="1" applyProtection="1">
      <alignment vertical="center"/>
      <protection locked="0"/>
    </xf>
    <xf numFmtId="44" fontId="22" fillId="3" borderId="13" xfId="4" applyNumberFormat="1" applyFont="1" applyFill="1" applyBorder="1" applyAlignment="1" applyProtection="1">
      <alignment vertical="center"/>
      <protection locked="0"/>
    </xf>
    <xf numFmtId="44" fontId="22" fillId="3" borderId="14" xfId="4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2" borderId="2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4" fontId="6" fillId="2" borderId="2" xfId="1" applyFont="1" applyFill="1" applyBorder="1" applyAlignment="1" applyProtection="1">
      <protection locked="0"/>
    </xf>
    <xf numFmtId="0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0" fontId="22" fillId="3" borderId="2" xfId="2" applyNumberFormat="1" applyFont="1" applyFill="1" applyBorder="1" applyAlignment="1" applyProtection="1">
      <alignment horizontal="center" vertical="center"/>
      <protection locked="0"/>
    </xf>
    <xf numFmtId="164" fontId="25" fillId="2" borderId="2" xfId="3" applyNumberFormat="1" applyFont="1" applyFill="1" applyBorder="1" applyAlignment="1">
      <alignment horizontal="center" vertical="center" wrapText="1"/>
    </xf>
    <xf numFmtId="44" fontId="22" fillId="3" borderId="2" xfId="1" applyFont="1" applyFill="1" applyBorder="1" applyAlignment="1" applyProtection="1">
      <alignment horizontal="center" vertical="center"/>
      <protection locked="0"/>
    </xf>
    <xf numFmtId="44" fontId="22" fillId="3" borderId="2" xfId="1" applyFont="1" applyFill="1" applyBorder="1" applyAlignment="1" applyProtection="1">
      <alignment vertical="center"/>
      <protection locked="0"/>
    </xf>
    <xf numFmtId="0" fontId="22" fillId="0" borderId="2" xfId="5" applyFont="1" applyBorder="1" applyAlignment="1">
      <alignment horizontal="center" wrapText="1"/>
    </xf>
    <xf numFmtId="0" fontId="3" fillId="0" borderId="0" xfId="3" applyFont="1" applyAlignment="1">
      <alignment horizontal="center" wrapText="1"/>
    </xf>
    <xf numFmtId="0" fontId="4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center" vertical="center"/>
    </xf>
    <xf numFmtId="49" fontId="25" fillId="2" borderId="4" xfId="3" applyNumberFormat="1" applyFont="1" applyFill="1" applyBorder="1" applyAlignment="1">
      <alignment horizontal="center" vertical="center" wrapText="1"/>
    </xf>
    <xf numFmtId="0" fontId="22" fillId="0" borderId="2" xfId="5" applyFont="1" applyBorder="1" applyAlignment="1" applyProtection="1">
      <alignment horizontal="left" wrapText="1"/>
      <protection locked="0"/>
    </xf>
    <xf numFmtId="0" fontId="6" fillId="2" borderId="2" xfId="5" applyFont="1" applyFill="1" applyBorder="1" applyAlignment="1" applyProtection="1">
      <alignment horizontal="center" wrapText="1"/>
      <protection locked="0"/>
    </xf>
    <xf numFmtId="164" fontId="5" fillId="0" borderId="0" xfId="3" applyNumberFormat="1" applyFont="1" applyAlignment="1">
      <alignment horizontal="center" wrapText="1"/>
    </xf>
    <xf numFmtId="10" fontId="0" fillId="0" borderId="0" xfId="2" applyNumberFormat="1" applyFont="1" applyAlignment="1">
      <alignment vertical="center"/>
    </xf>
    <xf numFmtId="44" fontId="0" fillId="0" borderId="0" xfId="1" applyFont="1" applyAlignment="1">
      <alignment horizontal="center" vertical="center"/>
    </xf>
    <xf numFmtId="10" fontId="6" fillId="2" borderId="2" xfId="2" applyNumberFormat="1" applyFont="1" applyFill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44" fontId="6" fillId="2" borderId="2" xfId="5" applyNumberFormat="1" applyFont="1" applyFill="1" applyBorder="1" applyAlignment="1" applyProtection="1">
      <alignment wrapText="1"/>
      <protection locked="0"/>
    </xf>
    <xf numFmtId="44" fontId="6" fillId="2" borderId="2" xfId="4" applyNumberFormat="1" applyFont="1" applyFill="1" applyBorder="1" applyAlignment="1" applyProtection="1">
      <alignment vertical="center"/>
      <protection locked="0"/>
    </xf>
    <xf numFmtId="1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22" fillId="0" borderId="2" xfId="5" applyFont="1" applyBorder="1" applyAlignment="1" applyProtection="1">
      <alignment horizontal="left" vertical="center" wrapText="1"/>
      <protection locked="0"/>
    </xf>
    <xf numFmtId="44" fontId="0" fillId="0" borderId="0" xfId="0" applyNumberFormat="1" applyAlignment="1">
      <alignment vertical="center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77" applyFont="1">
      <alignment vertical="center"/>
    </xf>
    <xf numFmtId="164" fontId="8" fillId="0" borderId="0" xfId="3" applyNumberFormat="1" applyFont="1" applyAlignment="1">
      <alignment horizontal="center" wrapText="1"/>
    </xf>
    <xf numFmtId="49" fontId="25" fillId="2" borderId="4" xfId="3" applyNumberFormat="1" applyFont="1" applyFill="1" applyBorder="1" applyAlignment="1">
      <alignment horizontal="center" vertical="center" wrapText="1"/>
    </xf>
    <xf numFmtId="49" fontId="25" fillId="2" borderId="7" xfId="3" applyNumberFormat="1" applyFont="1" applyFill="1" applyBorder="1" applyAlignment="1">
      <alignment horizontal="center" vertical="center" wrapText="1"/>
    </xf>
    <xf numFmtId="44" fontId="22" fillId="3" borderId="11" xfId="4" applyNumberFormat="1" applyFont="1" applyFill="1" applyBorder="1" applyAlignment="1" applyProtection="1">
      <alignment horizontal="center" vertical="center"/>
      <protection locked="0"/>
    </xf>
    <xf numFmtId="44" fontId="22" fillId="3" borderId="12" xfId="4" applyNumberFormat="1" applyFont="1" applyFill="1" applyBorder="1" applyAlignment="1" applyProtection="1">
      <alignment horizontal="center" vertical="center"/>
      <protection locked="0"/>
    </xf>
    <xf numFmtId="44" fontId="22" fillId="3" borderId="10" xfId="4" applyNumberFormat="1" applyFont="1" applyFill="1" applyBorder="1" applyAlignment="1" applyProtection="1">
      <alignment horizontal="center" vertical="center"/>
      <protection locked="0"/>
    </xf>
    <xf numFmtId="44" fontId="22" fillId="3" borderId="6" xfId="4" applyNumberFormat="1" applyFont="1" applyFill="1" applyBorder="1" applyAlignment="1" applyProtection="1">
      <alignment horizontal="center" vertical="center"/>
      <protection locked="0"/>
    </xf>
    <xf numFmtId="44" fontId="22" fillId="3" borderId="13" xfId="4" applyNumberFormat="1" applyFont="1" applyFill="1" applyBorder="1" applyAlignment="1" applyProtection="1">
      <alignment horizontal="center" vertical="center"/>
      <protection locked="0"/>
    </xf>
    <xf numFmtId="44" fontId="22" fillId="3" borderId="14" xfId="4" applyNumberFormat="1" applyFont="1" applyFill="1" applyBorder="1" applyAlignment="1" applyProtection="1">
      <alignment horizontal="center" vertical="center"/>
      <protection locked="0"/>
    </xf>
    <xf numFmtId="0" fontId="22" fillId="0" borderId="4" xfId="5" applyFont="1" applyBorder="1" applyAlignment="1" applyProtection="1">
      <alignment horizontal="left" wrapText="1"/>
      <protection locked="0"/>
    </xf>
    <xf numFmtId="0" fontId="22" fillId="0" borderId="5" xfId="5" applyFont="1" applyBorder="1" applyAlignment="1" applyProtection="1">
      <alignment horizontal="left" wrapText="1"/>
      <protection locked="0"/>
    </xf>
    <xf numFmtId="0" fontId="22" fillId="0" borderId="7" xfId="5" applyFont="1" applyBorder="1" applyAlignment="1" applyProtection="1">
      <alignment horizontal="left" wrapText="1"/>
      <protection locked="0"/>
    </xf>
    <xf numFmtId="0" fontId="29" fillId="0" borderId="0" xfId="77" applyFont="1" applyAlignment="1">
      <alignment horizontal="left" vertical="center" wrapText="1"/>
    </xf>
    <xf numFmtId="0" fontId="6" fillId="2" borderId="4" xfId="5" applyFont="1" applyFill="1" applyBorder="1" applyAlignment="1" applyProtection="1">
      <alignment horizontal="center" wrapText="1"/>
      <protection locked="0"/>
    </xf>
    <xf numFmtId="0" fontId="6" fillId="2" borderId="5" xfId="5" applyFont="1" applyFill="1" applyBorder="1" applyAlignment="1" applyProtection="1">
      <alignment horizontal="center" wrapText="1"/>
      <protection locked="0"/>
    </xf>
    <xf numFmtId="0" fontId="6" fillId="2" borderId="7" xfId="5" applyFont="1" applyFill="1" applyBorder="1" applyAlignment="1" applyProtection="1">
      <alignment horizontal="center" wrapText="1"/>
      <protection locked="0"/>
    </xf>
    <xf numFmtId="0" fontId="6" fillId="2" borderId="4" xfId="4" applyNumberFormat="1" applyFont="1" applyFill="1" applyBorder="1" applyAlignment="1" applyProtection="1">
      <alignment horizontal="center" vertical="center"/>
      <protection locked="0"/>
    </xf>
    <xf numFmtId="0" fontId="6" fillId="2" borderId="7" xfId="4" applyNumberFormat="1" applyFont="1" applyFill="1" applyBorder="1" applyAlignment="1" applyProtection="1">
      <alignment horizontal="center" vertical="center"/>
      <protection locked="0"/>
    </xf>
    <xf numFmtId="164" fontId="25" fillId="2" borderId="4" xfId="3" applyNumberFormat="1" applyFont="1" applyFill="1" applyBorder="1" applyAlignment="1">
      <alignment horizontal="center" vertical="center" wrapText="1"/>
    </xf>
    <xf numFmtId="164" fontId="25" fillId="2" borderId="5" xfId="3" applyNumberFormat="1" applyFont="1" applyFill="1" applyBorder="1" applyAlignment="1">
      <alignment horizontal="center" vertical="center" wrapText="1"/>
    </xf>
    <xf numFmtId="164" fontId="25" fillId="2" borderId="7" xfId="3" applyNumberFormat="1" applyFont="1" applyFill="1" applyBorder="1" applyAlignment="1">
      <alignment horizontal="center" vertical="center" wrapText="1"/>
    </xf>
    <xf numFmtId="164" fontId="25" fillId="2" borderId="1" xfId="3" applyNumberFormat="1" applyFont="1" applyFill="1" applyBorder="1" applyAlignment="1">
      <alignment horizontal="center" vertical="center" wrapText="1"/>
    </xf>
    <xf numFmtId="164" fontId="25" fillId="2" borderId="3" xfId="3" applyNumberFormat="1" applyFont="1" applyFill="1" applyBorder="1" applyAlignment="1">
      <alignment horizontal="center" vertical="center" wrapText="1"/>
    </xf>
  </cellXfs>
  <cellStyles count="80">
    <cellStyle name="Euro" xfId="6"/>
    <cellStyle name="Hiperlink 3" xfId="7"/>
    <cellStyle name="Instruções" xfId="8"/>
    <cellStyle name="Moeda" xfId="1" builtinId="4"/>
    <cellStyle name="Moeda 10" xfId="9"/>
    <cellStyle name="Moeda 11" xfId="78"/>
    <cellStyle name="Moeda 2" xfId="10"/>
    <cellStyle name="Moeda 2 2" xfId="11"/>
    <cellStyle name="Moeda 2 2 2" xfId="12"/>
    <cellStyle name="Moeda 2 3" xfId="13"/>
    <cellStyle name="Moeda 2 4" xfId="14"/>
    <cellStyle name="Moeda 2 5" xfId="15"/>
    <cellStyle name="Moeda 3" xfId="16"/>
    <cellStyle name="Moeda 3 2" xfId="17"/>
    <cellStyle name="Moeda 4" xfId="18"/>
    <cellStyle name="Moeda 4 2" xfId="19"/>
    <cellStyle name="Moeda 5" xfId="20"/>
    <cellStyle name="Moeda 6" xfId="21"/>
    <cellStyle name="Moeda 7" xfId="22"/>
    <cellStyle name="Moeda 8" xfId="23"/>
    <cellStyle name="Moeda 9" xfId="24"/>
    <cellStyle name="Não digitar" xfId="25"/>
    <cellStyle name="Normal" xfId="0" builtinId="0"/>
    <cellStyle name="Normal 10" xfId="26"/>
    <cellStyle name="Normal 11" xfId="76"/>
    <cellStyle name="Normal 12" xfId="77"/>
    <cellStyle name="Normal 2" xfId="27"/>
    <cellStyle name="Normal 2 2" xfId="3"/>
    <cellStyle name="Normal 2 2 2" xfId="28"/>
    <cellStyle name="Normal 2 2 2 2" xfId="29"/>
    <cellStyle name="Normal 2 2 2 3" xfId="30"/>
    <cellStyle name="Normal 2 3" xfId="31"/>
    <cellStyle name="Normal 2 3 2" xfId="32"/>
    <cellStyle name="Normal 2 3 3" xfId="33"/>
    <cellStyle name="Normal 2 4" xfId="34"/>
    <cellStyle name="Normal 2 4 2" xfId="35"/>
    <cellStyle name="Normal 2 4 3" xfId="36"/>
    <cellStyle name="Normal 2 5" xfId="37"/>
    <cellStyle name="Normal 2 6" xfId="38"/>
    <cellStyle name="Normal 2 7" xfId="39"/>
    <cellStyle name="Normal 3" xfId="40"/>
    <cellStyle name="Normal 3 2" xfId="41"/>
    <cellStyle name="Normal 3 3" xfId="42"/>
    <cellStyle name="Normal 4" xfId="43"/>
    <cellStyle name="Normal 5" xfId="44"/>
    <cellStyle name="Normal 6" xfId="45"/>
    <cellStyle name="Normal 7" xfId="5"/>
    <cellStyle name="Normal 7 2" xfId="46"/>
    <cellStyle name="Normal 8" xfId="47"/>
    <cellStyle name="Normal 9" xfId="48"/>
    <cellStyle name="Normal 9 2" xfId="49"/>
    <cellStyle name="Porcentagem" xfId="2" builtinId="5"/>
    <cellStyle name="Porcentagem 10" xfId="50"/>
    <cellStyle name="Porcentagem 11" xfId="79"/>
    <cellStyle name="Porcentagem 2" xfId="51"/>
    <cellStyle name="Porcentagem 2 2" xfId="52"/>
    <cellStyle name="Porcentagem 2 3" xfId="53"/>
    <cellStyle name="Porcentagem 3" xfId="54"/>
    <cellStyle name="Porcentagem 3 2" xfId="55"/>
    <cellStyle name="Porcentagem 4" xfId="56"/>
    <cellStyle name="Porcentagem 4 2" xfId="57"/>
    <cellStyle name="Porcentagem 5" xfId="58"/>
    <cellStyle name="Porcentagem 6" xfId="59"/>
    <cellStyle name="Porcentagem 6 2" xfId="60"/>
    <cellStyle name="Porcentagem 7" xfId="61"/>
    <cellStyle name="Porcentagem 8" xfId="62"/>
    <cellStyle name="Porcentagem 9" xfId="63"/>
    <cellStyle name="Separador de milhares 2" xfId="64"/>
    <cellStyle name="Título 1 2" xfId="65"/>
    <cellStyle name="Título 2 2" xfId="66"/>
    <cellStyle name="Título 4 2" xfId="67"/>
    <cellStyle name="Totais da tabela" xfId="68"/>
    <cellStyle name="Vírgula 2" xfId="69"/>
    <cellStyle name="Vírgula 3" xfId="4"/>
    <cellStyle name="Vírgula 4" xfId="70"/>
    <cellStyle name="Vírgula 5" xfId="71"/>
    <cellStyle name="Vírgula 5 2" xfId="72"/>
    <cellStyle name="Vírgula 6" xfId="73"/>
    <cellStyle name="Vírgula 7" xfId="74"/>
    <cellStyle name="Vírgula 8" xfId="75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.5%20-%20Divisao%20de%20Financas%20e%20Orcamento\f)%20Divis&#227;o%20de%20Finan&#231;as%20e%20Or&#231;amento\1%20Divis&#227;o%20de%20Finan&#231;as%20e%20Or&#231;amento\EDITAL%20CHAMAMENTO%20PUBLICO\2024\ATUALIZADO\An&#225;lise%20Receita%20-%20Educa&#231;&#227;o%202024%20-%2018-0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ceita"/>
      <sheetName val="Despesa"/>
      <sheetName val="Realizado x Previsto "/>
      <sheetName val="Impostos e Transf."/>
      <sheetName val="Histórico Anual - Arrecadação"/>
      <sheetName val="Fundeb comparação"/>
      <sheetName val="FUNDEB SALDO 2023"/>
    </sheetNames>
    <sheetDataSet>
      <sheetData sheetId="0">
        <row r="2">
          <cell r="B2" t="str">
            <v>1.1.1.2.50.0.1.00.000</v>
          </cell>
          <cell r="C2" t="str">
            <v>IPTU</v>
          </cell>
          <cell r="R2" t="str">
            <v>CEF</v>
          </cell>
        </row>
        <row r="3">
          <cell r="B3" t="str">
            <v>1.1.1.4.51.1.1.00.000</v>
          </cell>
          <cell r="C3" t="str">
            <v>ISSQN</v>
          </cell>
          <cell r="R3" t="str">
            <v>BB</v>
          </cell>
        </row>
        <row r="4">
          <cell r="B4" t="str">
            <v>1.1.1.2.53.0.1.00.000</v>
          </cell>
          <cell r="C4" t="str">
            <v>ITBI</v>
          </cell>
          <cell r="R4" t="str">
            <v>Santander</v>
          </cell>
        </row>
        <row r="5">
          <cell r="B5" t="str">
            <v>1.1.1.3.03.1.1.00.000</v>
          </cell>
          <cell r="C5" t="str">
            <v>IRRF</v>
          </cell>
          <cell r="R5" t="str">
            <v>Espécie</v>
          </cell>
        </row>
        <row r="6">
          <cell r="B6" t="str">
            <v>1.1.1.2.50.0.3.00.000</v>
          </cell>
          <cell r="C6" t="str">
            <v>Divida Ativa de Impostos</v>
          </cell>
        </row>
        <row r="7">
          <cell r="B7" t="str">
            <v>1.1.1.2.53.0.3.00.000</v>
          </cell>
          <cell r="C7" t="str">
            <v>Divida Ativa de Impostos</v>
          </cell>
        </row>
        <row r="8">
          <cell r="B8" t="str">
            <v>1.1.1.4.51.1.3.00.000</v>
          </cell>
          <cell r="C8" t="str">
            <v>Divida Ativa de Impostos</v>
          </cell>
        </row>
        <row r="9">
          <cell r="B9" t="str">
            <v>1.1.1.2.50.0.2.00.000</v>
          </cell>
          <cell r="C9" t="str">
            <v>Juros e Multas</v>
          </cell>
        </row>
        <row r="10">
          <cell r="B10" t="str">
            <v>1.1.1.2.50.0.4.00.000</v>
          </cell>
          <cell r="C10" t="str">
            <v>Juros e Multas</v>
          </cell>
        </row>
        <row r="11">
          <cell r="B11" t="str">
            <v>1.1.1.2.53.0.2.00.000</v>
          </cell>
          <cell r="C11" t="str">
            <v>Juros e Multas</v>
          </cell>
        </row>
        <row r="12">
          <cell r="B12" t="str">
            <v>1.1.1.2.53.0.4.00.000</v>
          </cell>
          <cell r="C12" t="str">
            <v>Juros e Multas</v>
          </cell>
        </row>
        <row r="13">
          <cell r="B13" t="str">
            <v>1.1.1.4.51.1.2.00.000</v>
          </cell>
          <cell r="C13" t="str">
            <v>Juros e Multas</v>
          </cell>
        </row>
        <row r="14">
          <cell r="B14" t="str">
            <v>1.1.1.4.51.1.4.00.000</v>
          </cell>
          <cell r="C14" t="str">
            <v>Juros e Multas</v>
          </cell>
        </row>
        <row r="15">
          <cell r="B15" t="str">
            <v>1.7.2.1.50.0.1.01.001</v>
          </cell>
          <cell r="C15" t="str">
            <v>ICMS</v>
          </cell>
        </row>
        <row r="16">
          <cell r="B16" t="str">
            <v>1.7.2.1.51.0.1.01.001</v>
          </cell>
          <cell r="C16" t="str">
            <v>IPVA</v>
          </cell>
        </row>
        <row r="17">
          <cell r="B17" t="str">
            <v>1.7.2.1.52.0.1.01.001</v>
          </cell>
          <cell r="C17" t="str">
            <v>IPI</v>
          </cell>
        </row>
        <row r="18">
          <cell r="B18" t="str">
            <v>1.7.1.1.51.1.1.01.001</v>
          </cell>
          <cell r="C18" t="str">
            <v>FPM</v>
          </cell>
        </row>
        <row r="19">
          <cell r="B19" t="str">
            <v>1.7.1.1.51.2.1.01.001</v>
          </cell>
        </row>
        <row r="20">
          <cell r="B20" t="str">
            <v>1.7.1.1.51.3.1.01.001</v>
          </cell>
          <cell r="C20" t="str">
            <v>FPM</v>
          </cell>
        </row>
        <row r="21">
          <cell r="B21" t="str">
            <v>1.7.1.1.51.2.1.01.000</v>
          </cell>
          <cell r="C21" t="str">
            <v>FPM</v>
          </cell>
        </row>
        <row r="22">
          <cell r="B22" t="str">
            <v>1.7.1.1.52.0.1.01.001</v>
          </cell>
          <cell r="C22" t="str">
            <v>ITR</v>
          </cell>
        </row>
        <row r="23">
          <cell r="B23" t="str">
            <v>1.7.1.1.51.1.1.01.001D</v>
          </cell>
          <cell r="C23" t="str">
            <v xml:space="preserve">   Cota Parte - FPM</v>
          </cell>
        </row>
        <row r="24">
          <cell r="B24" t="str">
            <v>1.7.1.1.52.0.1.01.001D</v>
          </cell>
          <cell r="C24" t="str">
            <v xml:space="preserve">   Imposto Territorial Rural - ITR</v>
          </cell>
        </row>
        <row r="25">
          <cell r="B25" t="str">
            <v>1.7.1.9.51.0.1.01.001D</v>
          </cell>
          <cell r="C25" t="str">
            <v xml:space="preserve">   Dedução - Deson. Export. Lei kandir</v>
          </cell>
        </row>
        <row r="26">
          <cell r="B26" t="str">
            <v>1.7.2.1.50.0.1.01.001D</v>
          </cell>
          <cell r="C26" t="str">
            <v xml:space="preserve">   Imposto Sobre Circulação de Mercadorias e Serviços - ICMS</v>
          </cell>
        </row>
        <row r="27">
          <cell r="B27" t="str">
            <v>1.7.2.1.51.0.1.01.001D</v>
          </cell>
          <cell r="C27" t="str">
            <v xml:space="preserve">   Imposto s/propriedade de Veículos Automotores - IPVA</v>
          </cell>
        </row>
        <row r="28">
          <cell r="B28" t="str">
            <v>1.7.2.1.52.0.1.01.001D</v>
          </cell>
          <cell r="C28" t="str">
            <v xml:space="preserve">   Imposto sobre Produtos Industrializados - IPI</v>
          </cell>
        </row>
        <row r="29">
          <cell r="B29" t="str">
            <v>1.7.2.9.53.0.1.01.001D</v>
          </cell>
          <cell r="C29" t="str">
            <v xml:space="preserve">    Compensação - ICMS</v>
          </cell>
        </row>
        <row r="30">
          <cell r="B30" t="str">
            <v>1.7.5.1.50.0.1.01.001</v>
          </cell>
          <cell r="C30" t="str">
            <v xml:space="preserve">   F.P.M.   Fundo de Participação dos Municípios</v>
          </cell>
        </row>
        <row r="31">
          <cell r="B31" t="str">
            <v>1.7.5.1.50.0.1.01.002</v>
          </cell>
          <cell r="C31" t="str">
            <v xml:space="preserve">   F.P.E. - Fundo de Participação dos Estados</v>
          </cell>
        </row>
        <row r="32">
          <cell r="B32" t="str">
            <v>1.7.5.1.50.0.1.01.003</v>
          </cell>
          <cell r="C32" t="str">
            <v xml:space="preserve">   I.P. I.  - Imposto sobre Produtos Industrializados</v>
          </cell>
        </row>
        <row r="33">
          <cell r="B33" t="str">
            <v>1.7.5.1.50.0.1.01.004</v>
          </cell>
          <cell r="C33" t="str">
            <v xml:space="preserve">   ICMS - Imposto Sobre Circulação de Mercadorias e Serviços</v>
          </cell>
        </row>
        <row r="34">
          <cell r="B34" t="str">
            <v>1.7.5.1.50.0.1.01.005</v>
          </cell>
          <cell r="C34" t="str">
            <v xml:space="preserve">   I.C.M.S. - Lei Kandir  L.C. 87/96  </v>
          </cell>
        </row>
        <row r="35">
          <cell r="B35" t="str">
            <v>1.7.5.1.50.0.1.01.007</v>
          </cell>
          <cell r="C35" t="str">
            <v xml:space="preserve">   ITR  - Imposto Territorial Rural</v>
          </cell>
        </row>
        <row r="36">
          <cell r="B36" t="str">
            <v>1.7.5.1.50.0.1.01.008</v>
          </cell>
          <cell r="C36" t="str">
            <v xml:space="preserve">   IPVA - Imposto s/propriedade de Veículos Automotores</v>
          </cell>
        </row>
        <row r="37">
          <cell r="B37" t="str">
            <v>1.7.5.1.50.0.1.01.009</v>
          </cell>
          <cell r="C37" t="str">
            <v xml:space="preserve">   ITCMD - Imp. S/Trans. Causa Mortis e Doação </v>
          </cell>
        </row>
        <row r="38">
          <cell r="B38" t="str">
            <v>9.7.2.9.53.0.1.00.000</v>
          </cell>
          <cell r="C38" t="str">
            <v>ICMS - Comp</v>
          </cell>
        </row>
        <row r="39">
          <cell r="B39" t="str">
            <v>1.3.2.1.01.0.1.02.001</v>
          </cell>
          <cell r="C39" t="str">
            <v xml:space="preserve">   Aplicação Financeira de Mercado - Fundeb </v>
          </cell>
        </row>
        <row r="40">
          <cell r="B40" t="str">
            <v>1.3.2.1.01.0.1.05.002</v>
          </cell>
          <cell r="C40" t="str">
            <v xml:space="preserve">   Aplicação Financeira de Mercado - PNAE</v>
          </cell>
        </row>
        <row r="41">
          <cell r="B41" t="str">
            <v>1.7.1.4.52.0.0.00.000</v>
          </cell>
          <cell r="C41" t="str">
            <v xml:space="preserve">   Receitas - PNAE</v>
          </cell>
        </row>
        <row r="42">
          <cell r="B42" t="str">
            <v>1.7.1.4.50.0.0.00.000</v>
          </cell>
          <cell r="C42" t="str">
            <v xml:space="preserve">   Receitas - QSE</v>
          </cell>
        </row>
        <row r="43">
          <cell r="B43" t="str">
            <v>1.3.2.1.01.0.1.05.003</v>
          </cell>
          <cell r="C43" t="str">
            <v xml:space="preserve">   Aplicação Financeira de Mercado - QSE</v>
          </cell>
        </row>
        <row r="44">
          <cell r="B44" t="str">
            <v>1.7.1.4.53.0.0.00.000</v>
          </cell>
          <cell r="C44" t="str">
            <v xml:space="preserve">   Receitas - PNATE</v>
          </cell>
        </row>
        <row r="45">
          <cell r="B45" t="str">
            <v>1.3.2.1.01.0.1.05.005</v>
          </cell>
          <cell r="C45" t="str">
            <v>Aplicação Financeira de Mercado - PNATE</v>
          </cell>
        </row>
        <row r="46">
          <cell r="B46" t="str">
            <v>1.3.2.1.01.0.1.05.001</v>
          </cell>
          <cell r="C46" t="str">
            <v xml:space="preserve">Aplicação Financeira de Mercado - PROPRIO </v>
          </cell>
        </row>
        <row r="47">
          <cell r="B47" t="str">
            <v>1.3.2.1.01.0.1.05.004</v>
          </cell>
          <cell r="C47" t="str">
            <v>Aplicação - PROGRAMA BRASIL ALFABETIZADO</v>
          </cell>
        </row>
        <row r="48">
          <cell r="B48" t="str">
            <v>1.3.2.1.01.0.1.05.006</v>
          </cell>
          <cell r="C48" t="str">
            <v>Aplicação - PROJETO P/ATENDIMENTO A EDUCACAO INFANTI</v>
          </cell>
        </row>
        <row r="49">
          <cell r="B49" t="str">
            <v>1.3.2.1.01.0.1.05.010</v>
          </cell>
          <cell r="C49" t="str">
            <v xml:space="preserve">Aplicação - TRANSPORTE ESCOLAR DO ESTADO            </v>
          </cell>
        </row>
        <row r="50">
          <cell r="B50" t="str">
            <v>1.3.2.1.01.0.1.05.017</v>
          </cell>
          <cell r="C50" t="str">
            <v>Aplicação - FNDE - APOIO A CRECHES B.F.</v>
          </cell>
        </row>
        <row r="51">
          <cell r="B51" t="str">
            <v>1.3.2.1.01.0.1.05.023</v>
          </cell>
          <cell r="C51" t="str">
            <v>Aplicação - REFORCO FUNDEB- SUPORTE A EDUCACAO BASIC</v>
          </cell>
        </row>
        <row r="52">
          <cell r="B52" t="str">
            <v>1.3.2.1.01.0.1.05.025</v>
          </cell>
          <cell r="C52" t="str">
            <v>Aplicação - PROG.ACAO CONJUNTA-CONST.CRECHE PQ PINUS</v>
          </cell>
        </row>
        <row r="53">
          <cell r="B53" t="str">
            <v>1.3.2.1.01.0.1.05.028</v>
          </cell>
          <cell r="C53" t="str">
            <v>Aplicação - CAMINHO DA ESCOLA - ONIBUS PRONACAMPO</v>
          </cell>
        </row>
        <row r="54">
          <cell r="B54" t="str">
            <v>1.3.2.1.01.0.1.05.029</v>
          </cell>
          <cell r="C54" t="str">
            <v>Aplicação - CAMINHO DA ESCOLA - ONIBUS ACESSIVEL</v>
          </cell>
        </row>
        <row r="55">
          <cell r="B55" t="str">
            <v>1.3.2.1.01.0.1.05.030</v>
          </cell>
          <cell r="C55" t="str">
            <v>Aplicação - AUXILIO FINANCEIRO MUNICIPIOS - AFM-FNDE</v>
          </cell>
        </row>
        <row r="56">
          <cell r="B56" t="str">
            <v>1.3.2.1.01.0.1.05.031</v>
          </cell>
          <cell r="C56" t="str">
            <v>Aplicação - AQUISICAO INSTRUM. MUSICAIS - CONV. 2019</v>
          </cell>
        </row>
        <row r="57">
          <cell r="B57" t="str">
            <v>1.7.5.1.50.0.1.01.011</v>
          </cell>
          <cell r="C57" t="str">
            <v xml:space="preserve">   Auxilio Financeiro</v>
          </cell>
        </row>
        <row r="58">
          <cell r="B58" t="str">
            <v>1.3.2.1.01.0.1.05.026</v>
          </cell>
          <cell r="C58" t="str">
            <v>Aplicação - SENAI</v>
          </cell>
        </row>
        <row r="59">
          <cell r="B59" t="str">
            <v>1.7.2.9.53.0.1.01.001</v>
          </cell>
          <cell r="C59" t="str">
            <v>AUXILIO FINANCEIRO CT</v>
          </cell>
        </row>
        <row r="60">
          <cell r="B60">
            <v>8</v>
          </cell>
          <cell r="C60" t="str">
            <v>Receitas Recurso Próprio Educação</v>
          </cell>
        </row>
        <row r="61">
          <cell r="B61">
            <v>9</v>
          </cell>
          <cell r="C61" t="str">
            <v>Despesas Recurso Próprio Educação</v>
          </cell>
        </row>
        <row r="62">
          <cell r="B62">
            <v>10</v>
          </cell>
          <cell r="C62" t="str">
            <v>Rendimentos de Aplicação</v>
          </cell>
        </row>
        <row r="63">
          <cell r="B63" t="str">
            <v>1.7.2.9.53.01.01.00</v>
          </cell>
          <cell r="C63" t="str">
            <v>AUXILIO FINANCEIRO CT</v>
          </cell>
        </row>
        <row r="64">
          <cell r="B64" t="str">
            <v>1.7.2.9.53.0.1.01.001D</v>
          </cell>
          <cell r="C64" t="str">
            <v>ICMS Comp Art 3</v>
          </cell>
        </row>
        <row r="65">
          <cell r="B65" t="str">
            <v>1.7.1.5.52.0.1.01.001</v>
          </cell>
          <cell r="C65" t="str">
            <v>VAAR</v>
          </cell>
        </row>
        <row r="68">
          <cell r="B68">
            <v>11</v>
          </cell>
          <cell r="C68" t="str">
            <v>Fornecedores PNAE</v>
          </cell>
        </row>
        <row r="69">
          <cell r="B69">
            <v>12</v>
          </cell>
          <cell r="C69" t="str">
            <v>AGF - PNAE</v>
          </cell>
        </row>
        <row r="70">
          <cell r="B70">
            <v>13</v>
          </cell>
          <cell r="C70" t="str">
            <v>Outras Despesas - PNAE</v>
          </cell>
        </row>
        <row r="71">
          <cell r="B71">
            <v>14</v>
          </cell>
          <cell r="C71" t="str">
            <v>Refeição fora de casa</v>
          </cell>
        </row>
        <row r="72">
          <cell r="B72">
            <v>15</v>
          </cell>
          <cell r="C72" t="str">
            <v>Outros (café, água, sorvetes, etc)</v>
          </cell>
        </row>
        <row r="73">
          <cell r="B73">
            <v>16</v>
          </cell>
          <cell r="C73" t="str">
            <v>Fundeb</v>
          </cell>
        </row>
        <row r="74">
          <cell r="B74">
            <v>17</v>
          </cell>
          <cell r="C74" t="str">
            <v>Fundeb Retido</v>
          </cell>
        </row>
        <row r="75">
          <cell r="B75">
            <v>18</v>
          </cell>
          <cell r="C75" t="str">
            <v>IPTU</v>
          </cell>
        </row>
        <row r="76">
          <cell r="B76">
            <v>19</v>
          </cell>
          <cell r="C76" t="str">
            <v>TV - IPTV</v>
          </cell>
        </row>
        <row r="77">
          <cell r="B77">
            <v>20</v>
          </cell>
          <cell r="C77" t="str">
            <v>Conta Celular</v>
          </cell>
        </row>
        <row r="78">
          <cell r="B78">
            <v>21</v>
          </cell>
          <cell r="C78" t="str">
            <v>Internet</v>
          </cell>
        </row>
        <row r="79">
          <cell r="B79">
            <v>22</v>
          </cell>
          <cell r="C79" t="str">
            <v>Conta de Água</v>
          </cell>
        </row>
        <row r="80">
          <cell r="B80">
            <v>23</v>
          </cell>
          <cell r="C80" t="str">
            <v>Conta de Luz</v>
          </cell>
        </row>
        <row r="81">
          <cell r="B81">
            <v>24</v>
          </cell>
          <cell r="C81" t="str">
            <v>Gás</v>
          </cell>
        </row>
        <row r="82">
          <cell r="B82">
            <v>25</v>
          </cell>
          <cell r="C82" t="str">
            <v>Manutenção / Reforma da casa</v>
          </cell>
        </row>
        <row r="83">
          <cell r="B83">
            <v>26</v>
          </cell>
          <cell r="C83" t="str">
            <v>Utensilios / eletrodomésticos / eletrônicos</v>
          </cell>
        </row>
        <row r="84">
          <cell r="B84">
            <v>27</v>
          </cell>
          <cell r="C84" t="str">
            <v>Outros</v>
          </cell>
        </row>
        <row r="85">
          <cell r="B85">
            <v>28</v>
          </cell>
          <cell r="C85" t="str">
            <v>Mensalidade Escolar / Faculdade</v>
          </cell>
        </row>
        <row r="86">
          <cell r="B86">
            <v>29</v>
          </cell>
          <cell r="C86" t="str">
            <v>Inglês</v>
          </cell>
        </row>
        <row r="87">
          <cell r="B87">
            <v>30</v>
          </cell>
          <cell r="C87" t="str">
            <v>Material Escolar</v>
          </cell>
        </row>
        <row r="88">
          <cell r="B88">
            <v>31</v>
          </cell>
          <cell r="C88" t="str">
            <v>Outros cursos</v>
          </cell>
        </row>
        <row r="89">
          <cell r="B89">
            <v>32</v>
          </cell>
        </row>
        <row r="90">
          <cell r="B90">
            <v>33</v>
          </cell>
          <cell r="C90" t="str">
            <v>Recurso Próprio Educação</v>
          </cell>
        </row>
        <row r="91">
          <cell r="B91">
            <v>34</v>
          </cell>
          <cell r="C91" t="str">
            <v>Aplicação - Próprio Educação</v>
          </cell>
        </row>
        <row r="92">
          <cell r="B92">
            <v>58</v>
          </cell>
          <cell r="C92" t="str">
            <v xml:space="preserve">Decendial 1 </v>
          </cell>
        </row>
        <row r="93">
          <cell r="B93">
            <v>59</v>
          </cell>
          <cell r="C93" t="str">
            <v>Decendial 2</v>
          </cell>
        </row>
        <row r="94">
          <cell r="B94">
            <v>60</v>
          </cell>
          <cell r="C94" t="str">
            <v>Decencial 3</v>
          </cell>
        </row>
        <row r="95">
          <cell r="B95">
            <v>35</v>
          </cell>
          <cell r="C95" t="str">
            <v>Outras Receitas - Próprio Educação</v>
          </cell>
        </row>
        <row r="96">
          <cell r="B96" t="str">
            <v>3.1.90.04.99</v>
          </cell>
          <cell r="C96" t="str">
            <v>CONTRATADOS</v>
          </cell>
        </row>
        <row r="97">
          <cell r="B97" t="str">
            <v>3.1.90.07.11</v>
          </cell>
          <cell r="C97" t="str">
            <v>PREVCON</v>
          </cell>
        </row>
        <row r="98">
          <cell r="B98" t="str">
            <v>3.1.90.11.01</v>
          </cell>
          <cell r="C98" t="str">
            <v>VENCIMENTOS E SALARIOS</v>
          </cell>
        </row>
        <row r="99">
          <cell r="B99" t="str">
            <v>3.1.90.11.05</v>
          </cell>
          <cell r="C99" t="str">
            <v>VENCIMENTOS E SALARIOS</v>
          </cell>
        </row>
        <row r="100">
          <cell r="B100" t="str">
            <v>3.1.90.11.07</v>
          </cell>
          <cell r="C100" t="str">
            <v>VENCIMENTOS E SALARIOS</v>
          </cell>
        </row>
        <row r="101">
          <cell r="B101" t="str">
            <v>3.1.90.11.31</v>
          </cell>
          <cell r="C101" t="str">
            <v>VENCIMENTOS E SALARIOS</v>
          </cell>
        </row>
        <row r="102">
          <cell r="B102" t="str">
            <v>3.1.90.11.33</v>
          </cell>
          <cell r="C102" t="str">
            <v>VENCIMENTOS E SALARIOS</v>
          </cell>
        </row>
        <row r="103">
          <cell r="B103" t="str">
            <v>3.1.90.11.37</v>
          </cell>
          <cell r="C103" t="str">
            <v>VENCIMENTOS E SALARIOS</v>
          </cell>
        </row>
        <row r="104">
          <cell r="B104" t="str">
            <v>3.1.90.11.42</v>
          </cell>
          <cell r="C104" t="str">
            <v>FÉRIAS</v>
          </cell>
        </row>
        <row r="105">
          <cell r="B105" t="str">
            <v>3.1.90.11.43</v>
          </cell>
          <cell r="C105" t="str">
            <v>13º SALÁRIO</v>
          </cell>
        </row>
        <row r="106">
          <cell r="B106" t="str">
            <v>3.1.90.11.45</v>
          </cell>
          <cell r="C106" t="str">
            <v>FÉRIAS</v>
          </cell>
        </row>
        <row r="107">
          <cell r="B107" t="str">
            <v>3.1.90.11.75</v>
          </cell>
          <cell r="C107" t="str">
            <v>VENCIMENTOS E SALARIOS</v>
          </cell>
        </row>
        <row r="108">
          <cell r="B108" t="str">
            <v>3.1.90.11.99</v>
          </cell>
          <cell r="C108" t="str">
            <v>VENCIMENTOS E SALARIOS</v>
          </cell>
        </row>
        <row r="109">
          <cell r="B109" t="str">
            <v>3.1.90.13.01</v>
          </cell>
          <cell r="C109" t="str">
            <v>FGTS</v>
          </cell>
        </row>
        <row r="110">
          <cell r="B110" t="str">
            <v>3.1.90.13.02</v>
          </cell>
          <cell r="C110" t="str">
            <v>I.N.S.S.</v>
          </cell>
        </row>
        <row r="111">
          <cell r="B111" t="str">
            <v>3.1.91.13.08</v>
          </cell>
          <cell r="C111" t="str">
            <v>IPM</v>
          </cell>
        </row>
        <row r="112">
          <cell r="B112" t="str">
            <v>3.1.91.13.11</v>
          </cell>
          <cell r="C112" t="str">
            <v>IPM</v>
          </cell>
        </row>
        <row r="113">
          <cell r="B113" t="str">
            <v>3.1.91.13.99</v>
          </cell>
          <cell r="C113" t="str">
            <v>SASSOM</v>
          </cell>
        </row>
        <row r="114">
          <cell r="B114" t="str">
            <v>3.3.50.39.01</v>
          </cell>
          <cell r="C114" t="str">
            <v>Subvenção</v>
          </cell>
        </row>
        <row r="115">
          <cell r="B115" t="str">
            <v>3.3.90.30.04</v>
          </cell>
          <cell r="C115" t="str">
            <v>MATERIAL DE CONSUMO</v>
          </cell>
        </row>
        <row r="116">
          <cell r="B116" t="str">
            <v>3.3.90.30.07</v>
          </cell>
          <cell r="C116" t="str">
            <v>Alimentação</v>
          </cell>
        </row>
        <row r="117">
          <cell r="B117" t="str">
            <v>3.3.90.30.11</v>
          </cell>
          <cell r="C117" t="str">
            <v>MATERIAL DE CONSUMO</v>
          </cell>
        </row>
        <row r="118">
          <cell r="B118" t="str">
            <v>3.3.90.30.14</v>
          </cell>
          <cell r="C118" t="str">
            <v>MATERIAL DE CONSUMO</v>
          </cell>
        </row>
        <row r="119">
          <cell r="B119" t="str">
            <v>3.3.90.30.16</v>
          </cell>
          <cell r="C119" t="str">
            <v>MATERIAL DE CONSUMO</v>
          </cell>
        </row>
        <row r="120">
          <cell r="B120" t="str">
            <v>3.3.90.30.17</v>
          </cell>
          <cell r="C120" t="str">
            <v>MATERIAL DE CONSUMO</v>
          </cell>
        </row>
        <row r="121">
          <cell r="B121" t="str">
            <v>3.3.90.30.19</v>
          </cell>
          <cell r="C121" t="str">
            <v>MATERIAL DE CONSUMO</v>
          </cell>
        </row>
        <row r="122">
          <cell r="B122" t="str">
            <v>3.3.90.30.20</v>
          </cell>
          <cell r="C122" t="str">
            <v>MATERIAL DE CONSUMO</v>
          </cell>
        </row>
        <row r="123">
          <cell r="B123" t="str">
            <v>3.3.90.30.21</v>
          </cell>
          <cell r="C123" t="str">
            <v>MATERIAL DE CONSUMO</v>
          </cell>
        </row>
        <row r="124">
          <cell r="B124" t="str">
            <v>3.3.90.30.22</v>
          </cell>
          <cell r="C124" t="str">
            <v>MATERIAL DE CONSUMO</v>
          </cell>
        </row>
        <row r="125">
          <cell r="B125" t="str">
            <v>3.3.90.30.23</v>
          </cell>
          <cell r="C125" t="str">
            <v>MATERIAL DE CONSUMO</v>
          </cell>
        </row>
        <row r="126">
          <cell r="B126" t="str">
            <v>3.3.90.30.24</v>
          </cell>
          <cell r="C126" t="str">
            <v>MATERIAL DE CONSUMO</v>
          </cell>
        </row>
        <row r="127">
          <cell r="B127" t="str">
            <v>3.3.90.30.26</v>
          </cell>
          <cell r="C127" t="str">
            <v>MATERIAL DE CONSUMO</v>
          </cell>
        </row>
        <row r="128">
          <cell r="B128" t="str">
            <v>3.3.90.30.28</v>
          </cell>
          <cell r="C128" t="str">
            <v>MATERIAL DE CONSUMO</v>
          </cell>
        </row>
        <row r="129">
          <cell r="B129" t="str">
            <v>3.3.90.30.30</v>
          </cell>
          <cell r="C129" t="str">
            <v>MATERIAL DE CONSUMO</v>
          </cell>
        </row>
        <row r="130">
          <cell r="B130" t="str">
            <v>3.3.90.30.39</v>
          </cell>
          <cell r="C130" t="str">
            <v>MATERIAL DE CONSUMO</v>
          </cell>
        </row>
        <row r="131">
          <cell r="B131" t="str">
            <v>3.3.90.30.42</v>
          </cell>
          <cell r="C131" t="str">
            <v>MATERIAL DE CONSUMO</v>
          </cell>
        </row>
        <row r="132">
          <cell r="B132" t="str">
            <v>3.3.90.30.99</v>
          </cell>
          <cell r="C132" t="str">
            <v>MATERIAL DE CONSUMO</v>
          </cell>
        </row>
        <row r="133">
          <cell r="B133" t="str">
            <v>3.3.90.30.29</v>
          </cell>
          <cell r="C133" t="str">
            <v>MATERIAL DE CONSUMO</v>
          </cell>
        </row>
        <row r="134">
          <cell r="B134" t="str">
            <v>3.3.90.30.46</v>
          </cell>
          <cell r="C134" t="str">
            <v>MATERIAL DE CONSUMO</v>
          </cell>
        </row>
        <row r="135">
          <cell r="B135" t="str">
            <v>3.3.90.30.15</v>
          </cell>
          <cell r="C135" t="str">
            <v>MATERIAL DE CONSUMO</v>
          </cell>
        </row>
        <row r="136">
          <cell r="B136" t="str">
            <v>3.3.90.30.60</v>
          </cell>
          <cell r="C136" t="str">
            <v>MATERIAL DE CONSUMO</v>
          </cell>
        </row>
        <row r="142">
          <cell r="B142" t="str">
            <v>3.3.90.39.01</v>
          </cell>
        </row>
        <row r="143">
          <cell r="B143" t="str">
            <v>3.3.90.39.05</v>
          </cell>
        </row>
        <row r="144">
          <cell r="B144" t="str">
            <v>3.3.90.39.10</v>
          </cell>
          <cell r="C144" t="str">
            <v>Aluguel</v>
          </cell>
        </row>
        <row r="145">
          <cell r="B145" t="str">
            <v>3.3.90.39.16</v>
          </cell>
        </row>
        <row r="146">
          <cell r="B146" t="str">
            <v>3.3.90.39.17</v>
          </cell>
        </row>
        <row r="147">
          <cell r="B147" t="str">
            <v>3.3.90.39.19</v>
          </cell>
        </row>
        <row r="148">
          <cell r="B148" t="str">
            <v>3.3.90.39.22</v>
          </cell>
        </row>
        <row r="149">
          <cell r="B149" t="str">
            <v>3.3.90.39.43</v>
          </cell>
          <cell r="C149" t="str">
            <v>Energia Elétrica</v>
          </cell>
        </row>
        <row r="150">
          <cell r="B150" t="str">
            <v>3.3.90.39.45</v>
          </cell>
          <cell r="C150" t="str">
            <v>Contrato Gás</v>
          </cell>
        </row>
        <row r="151">
          <cell r="B151" t="str">
            <v>3.3.90.39.46</v>
          </cell>
        </row>
        <row r="152">
          <cell r="B152" t="str">
            <v>3.3.90.39.47</v>
          </cell>
          <cell r="C152" t="str">
            <v xml:space="preserve"> OUTRAS  </v>
          </cell>
        </row>
        <row r="153">
          <cell r="B153" t="str">
            <v>3.3.90.39.58</v>
          </cell>
        </row>
        <row r="154">
          <cell r="B154" t="str">
            <v>3.3.90.39.69</v>
          </cell>
        </row>
        <row r="155">
          <cell r="B155" t="str">
            <v>3.3.90.39.72</v>
          </cell>
          <cell r="C155" t="str">
            <v>Vale Transporte</v>
          </cell>
        </row>
        <row r="156">
          <cell r="B156" t="str">
            <v>3.3.90.39.77</v>
          </cell>
        </row>
        <row r="157">
          <cell r="B157" t="str">
            <v>3.3.90.39.78</v>
          </cell>
          <cell r="C157" t="str">
            <v>Terceirizados</v>
          </cell>
        </row>
        <row r="158">
          <cell r="B158" t="str">
            <v>3.3.90.39.79</v>
          </cell>
        </row>
        <row r="159">
          <cell r="B159" t="str">
            <v>3.3.90.39.80</v>
          </cell>
        </row>
        <row r="160">
          <cell r="B160" t="str">
            <v>3.3.90.39.90</v>
          </cell>
          <cell r="C160" t="str">
            <v>Coderp</v>
          </cell>
        </row>
        <row r="161">
          <cell r="B161" t="str">
            <v>3.3.90.39.99</v>
          </cell>
        </row>
        <row r="162">
          <cell r="B162" t="str">
            <v>3.3.90.40.22</v>
          </cell>
          <cell r="C162" t="str">
            <v>Coderp</v>
          </cell>
        </row>
        <row r="163">
          <cell r="B163" t="str">
            <v>3.3.90.40.24</v>
          </cell>
          <cell r="C163" t="str">
            <v>Coderp</v>
          </cell>
        </row>
        <row r="164">
          <cell r="B164" t="str">
            <v>3.3.90.40.99</v>
          </cell>
          <cell r="C164" t="str">
            <v>Coderp</v>
          </cell>
        </row>
        <row r="165">
          <cell r="B165" t="str">
            <v>3.3.90.92.99</v>
          </cell>
          <cell r="C165" t="str">
            <v>Despesas Exercício Anterior</v>
          </cell>
        </row>
        <row r="166">
          <cell r="B166" t="str">
            <v>4.4.50.39.01</v>
          </cell>
          <cell r="C166" t="str">
            <v>Subvenção Capital</v>
          </cell>
        </row>
        <row r="167">
          <cell r="B167" t="str">
            <v>4.4.90.51.99</v>
          </cell>
          <cell r="C167" t="str">
            <v>OBRAS</v>
          </cell>
        </row>
        <row r="168">
          <cell r="B168" t="str">
            <v>4.4.90.52.26</v>
          </cell>
          <cell r="C168" t="str">
            <v>BEM PERMANENTE</v>
          </cell>
        </row>
        <row r="169">
          <cell r="B169" t="str">
            <v>4.4.90.52.12</v>
          </cell>
          <cell r="C169" t="str">
            <v>BEM PERMANENTE</v>
          </cell>
        </row>
        <row r="170">
          <cell r="B170" t="str">
            <v>4.4.90.52.34</v>
          </cell>
          <cell r="C170" t="str">
            <v>BEM PERMANENTE</v>
          </cell>
        </row>
        <row r="171">
          <cell r="B171" t="str">
            <v>4.4.90.52.42</v>
          </cell>
          <cell r="C171" t="str">
            <v>BEM PERMANENTE</v>
          </cell>
        </row>
        <row r="172">
          <cell r="B172" t="str">
            <v>4.4.90.52.33</v>
          </cell>
          <cell r="C172" t="str">
            <v>BEM PERMANENTE</v>
          </cell>
        </row>
        <row r="173">
          <cell r="B173" t="str">
            <v>4.4.90.52.08</v>
          </cell>
          <cell r="C173" t="str">
            <v>BEM PERMANENTE</v>
          </cell>
        </row>
        <row r="174">
          <cell r="B174" t="str">
            <v>4.4.90.52.04</v>
          </cell>
          <cell r="C174" t="str">
            <v>BEM PERMANENTE</v>
          </cell>
        </row>
        <row r="175">
          <cell r="B175" t="str">
            <v>4.4.90.52.10</v>
          </cell>
          <cell r="C175" t="str">
            <v>BEM PERMANENTE</v>
          </cell>
        </row>
        <row r="176">
          <cell r="B176" t="str">
            <v>4.4.90.52.35</v>
          </cell>
          <cell r="C176" t="str">
            <v>BEM PERMANENTE</v>
          </cell>
        </row>
        <row r="177">
          <cell r="B177" t="str">
            <v>4.4.90.52.28</v>
          </cell>
          <cell r="C177" t="str">
            <v>BEM PERMANENTE</v>
          </cell>
        </row>
        <row r="178">
          <cell r="B178" t="str">
            <v>4.4.90.52.99</v>
          </cell>
          <cell r="C178" t="str">
            <v>BEM PERMANENTE</v>
          </cell>
        </row>
        <row r="179">
          <cell r="B179" t="str">
            <v>4.4.90.52.06</v>
          </cell>
          <cell r="C179" t="str">
            <v>BEM PERMANENTE</v>
          </cell>
        </row>
        <row r="180">
          <cell r="B180" t="str">
            <v>4.4.90.52.30</v>
          </cell>
          <cell r="C180" t="str">
            <v>BEM PERMANENTE</v>
          </cell>
        </row>
        <row r="181">
          <cell r="B181" t="str">
            <v>4.4.90.52.52</v>
          </cell>
          <cell r="C181" t="str">
            <v>BEM PERMANENTE</v>
          </cell>
        </row>
        <row r="183">
          <cell r="B183" t="str">
            <v/>
          </cell>
        </row>
        <row r="185">
          <cell r="B185">
            <v>61</v>
          </cell>
          <cell r="C185" t="str">
            <v>Adiantamento</v>
          </cell>
        </row>
        <row r="186">
          <cell r="B186">
            <v>36</v>
          </cell>
          <cell r="C186" t="str">
            <v>Vale Alimentação</v>
          </cell>
        </row>
        <row r="187">
          <cell r="B187">
            <v>37</v>
          </cell>
          <cell r="C187" t="str">
            <v>Transporte Escolar</v>
          </cell>
        </row>
        <row r="188">
          <cell r="B188">
            <v>38</v>
          </cell>
          <cell r="C188" t="str">
            <v>Outras Despesas com Pessoal</v>
          </cell>
        </row>
        <row r="189">
          <cell r="B189">
            <v>39</v>
          </cell>
          <cell r="C189" t="str">
            <v>APMS</v>
          </cell>
        </row>
        <row r="190">
          <cell r="B190">
            <v>40</v>
          </cell>
          <cell r="C190" t="str">
            <v>Conveniadas</v>
          </cell>
        </row>
        <row r="191">
          <cell r="B191">
            <v>41</v>
          </cell>
          <cell r="C191" t="str">
            <v>Outras Despesas Subvenção</v>
          </cell>
        </row>
        <row r="192">
          <cell r="B192">
            <v>42</v>
          </cell>
          <cell r="C192" t="str">
            <v>Serviços Terceirizados</v>
          </cell>
        </row>
        <row r="193">
          <cell r="B193">
            <v>43</v>
          </cell>
          <cell r="C193" t="str">
            <v>Outros Serviços de Terceiros</v>
          </cell>
        </row>
        <row r="194">
          <cell r="B194">
            <v>44</v>
          </cell>
          <cell r="C194" t="str">
            <v>Contrato Manutenção</v>
          </cell>
        </row>
        <row r="195">
          <cell r="B195">
            <v>45</v>
          </cell>
          <cell r="C195" t="str">
            <v>Outras manutenções</v>
          </cell>
        </row>
        <row r="197">
          <cell r="B197">
            <v>47</v>
          </cell>
          <cell r="C197" t="str">
            <v>Água e Esgoto</v>
          </cell>
        </row>
        <row r="198">
          <cell r="B198">
            <v>48</v>
          </cell>
          <cell r="C198" t="str">
            <v xml:space="preserve">Telefonica </v>
          </cell>
        </row>
        <row r="199">
          <cell r="B199">
            <v>49</v>
          </cell>
          <cell r="C199" t="str">
            <v>Outras Utilidades Públicas</v>
          </cell>
        </row>
        <row r="200">
          <cell r="B200">
            <v>50</v>
          </cell>
          <cell r="C200" t="str">
            <v xml:space="preserve"> OUTRAS  </v>
          </cell>
        </row>
        <row r="201">
          <cell r="B201">
            <v>51</v>
          </cell>
        </row>
        <row r="202">
          <cell r="B202">
            <v>52</v>
          </cell>
          <cell r="C202" t="str">
            <v>Restos a Pagar</v>
          </cell>
        </row>
        <row r="203">
          <cell r="B203">
            <v>53</v>
          </cell>
          <cell r="C203" t="str">
            <v>Glosas</v>
          </cell>
        </row>
        <row r="204">
          <cell r="B204">
            <v>54</v>
          </cell>
          <cell r="C204" t="str">
            <v>Anulações</v>
          </cell>
        </row>
        <row r="205">
          <cell r="B205">
            <v>55</v>
          </cell>
          <cell r="C205" t="str">
            <v>Despesas Exercício Anterior</v>
          </cell>
        </row>
        <row r="209">
          <cell r="B209">
            <v>39</v>
          </cell>
          <cell r="C209" t="str">
            <v>APM</v>
          </cell>
        </row>
        <row r="210">
          <cell r="B210" t="str">
            <v>APM  CEI BRANCA SERRA</v>
          </cell>
          <cell r="C210" t="str">
            <v>APM</v>
          </cell>
        </row>
        <row r="211">
          <cell r="B211" t="str">
            <v>APM CEI THOMAZ URBINATTI</v>
          </cell>
          <cell r="C211" t="str">
            <v>APM</v>
          </cell>
        </row>
        <row r="212">
          <cell r="B212" t="str">
            <v>APM DA CEI  ANA MARIA CHUFALO</v>
          </cell>
          <cell r="C212" t="str">
            <v>APM</v>
          </cell>
        </row>
        <row r="213">
          <cell r="B213" t="str">
            <v>APM DA CEI ALAOR GALVAO CESAR</v>
          </cell>
          <cell r="C213" t="str">
            <v>APM</v>
          </cell>
        </row>
        <row r="214">
          <cell r="B214" t="str">
            <v>APM DA CEI ANNA AUGUSTA FRANCA</v>
          </cell>
          <cell r="C214" t="str">
            <v>APM</v>
          </cell>
        </row>
        <row r="215">
          <cell r="B215" t="str">
            <v>APM DA CEI ANNA IGNEZ CARVALHO GOUVEIA</v>
          </cell>
          <cell r="C215" t="str">
            <v>APM</v>
          </cell>
        </row>
        <row r="216">
          <cell r="B216" t="str">
            <v>APM DA CEI AURELIO PACAGNELA</v>
          </cell>
          <cell r="C216" t="str">
            <v>APM</v>
          </cell>
        </row>
        <row r="217">
          <cell r="B217" t="str">
            <v>APM DA CEI CECILIO FRAGUAS</v>
          </cell>
          <cell r="C217" t="str">
            <v>APM</v>
          </cell>
        </row>
        <row r="218">
          <cell r="B218" t="str">
            <v>APM DA CEI CLORESDITH FERLIN FERREIRA</v>
          </cell>
          <cell r="C218" t="str">
            <v>APM</v>
          </cell>
        </row>
        <row r="219">
          <cell r="B219" t="str">
            <v>APM DA CEI DEOLINDA GASPARINI</v>
          </cell>
          <cell r="C219" t="str">
            <v>APM</v>
          </cell>
        </row>
        <row r="220">
          <cell r="B220" t="str">
            <v>APM DA CEI DR. ROBERTO TARANTO</v>
          </cell>
          <cell r="C220" t="str">
            <v>APM</v>
          </cell>
        </row>
        <row r="221">
          <cell r="B221" t="str">
            <v>APM DA CEI FELICITA  DRUDI COSTA PINTO</v>
          </cell>
          <cell r="C221" t="str">
            <v>APM</v>
          </cell>
        </row>
        <row r="222">
          <cell r="B222" t="str">
            <v>APM DA CEI GIRASSOL ENCANTADO</v>
          </cell>
          <cell r="C222" t="str">
            <v>APM</v>
          </cell>
        </row>
        <row r="223">
          <cell r="B223" t="str">
            <v>APM DA CEI JESUS DE NAZARE</v>
          </cell>
          <cell r="C223" t="str">
            <v>APM</v>
          </cell>
        </row>
        <row r="224">
          <cell r="B224" t="str">
            <v>APM DA CEI JOAO PEDRO CASTROVIEJO</v>
          </cell>
          <cell r="C224" t="str">
            <v>APM</v>
          </cell>
        </row>
        <row r="225">
          <cell r="B225" t="str">
            <v>APM DA CEI MARIA DE LOURDES GULLACI LAGUNA</v>
          </cell>
          <cell r="C225" t="str">
            <v>APM</v>
          </cell>
        </row>
        <row r="226">
          <cell r="B226" t="str">
            <v>APM DA CEI MARIA REGINA CAVALCANTI</v>
          </cell>
          <cell r="C226" t="str">
            <v>APM</v>
          </cell>
        </row>
        <row r="227">
          <cell r="B227" t="str">
            <v>APM DA CEI MODELO MARINCEK</v>
          </cell>
          <cell r="C227" t="str">
            <v>APM</v>
          </cell>
        </row>
        <row r="228">
          <cell r="B228" t="str">
            <v>APM DA CEI OPUS DEI</v>
          </cell>
          <cell r="C228" t="str">
            <v>APM</v>
          </cell>
        </row>
        <row r="229">
          <cell r="B229" t="str">
            <v>APM DA CEI PADRE NELSON COSTA DOS SANTOS</v>
          </cell>
          <cell r="C229" t="str">
            <v>APM</v>
          </cell>
        </row>
        <row r="230">
          <cell r="B230" t="str">
            <v>APM DA CEI PROFª LEONOR MERTILIA COSTA</v>
          </cell>
          <cell r="C230" t="str">
            <v>APM</v>
          </cell>
        </row>
        <row r="231">
          <cell r="B231" t="str">
            <v>APM DA CEI SEBASTIAO MARTINS MOURA</v>
          </cell>
          <cell r="C231" t="str">
            <v>APM</v>
          </cell>
        </row>
        <row r="232">
          <cell r="B232" t="str">
            <v>APM DA CEI VITOR YOUSSEF DARKOUBI</v>
          </cell>
          <cell r="C232" t="str">
            <v>APM</v>
          </cell>
        </row>
        <row r="233">
          <cell r="B233" t="str">
            <v>APM DA CEMEI DRº JOAO GILBERTO SAMPAIO</v>
          </cell>
          <cell r="C233" t="str">
            <v>APM</v>
          </cell>
        </row>
        <row r="234">
          <cell r="B234" t="str">
            <v>APM DA CEMEI VIRGILIO SALATA</v>
          </cell>
          <cell r="C234" t="str">
            <v>APM</v>
          </cell>
        </row>
        <row r="235">
          <cell r="B235" t="str">
            <v>APM DA CENTRO EDUCACIONAL ESP. EGYDIO PEDRESCHI</v>
          </cell>
          <cell r="C235" t="str">
            <v>APM</v>
          </cell>
        </row>
        <row r="236">
          <cell r="B236" t="str">
            <v>APM DA EMEF  EPONINA DE BRITTO ROSSETTO</v>
          </cell>
          <cell r="C236" t="str">
            <v>APM</v>
          </cell>
        </row>
        <row r="237">
          <cell r="B237" t="str">
            <v>APM DA EMEF  PROF. RAUL MACHADO</v>
          </cell>
          <cell r="C237" t="str">
            <v>APM</v>
          </cell>
        </row>
        <row r="238">
          <cell r="B238" t="str">
            <v>APM DA EMEF ALCINA DOS SANTOS HECK</v>
          </cell>
          <cell r="C238" t="str">
            <v>APM</v>
          </cell>
        </row>
        <row r="239">
          <cell r="B239" t="str">
            <v>APM DA EMEF CAIC ANTONIO PALOCCI</v>
          </cell>
          <cell r="C239" t="str">
            <v>APM</v>
          </cell>
        </row>
        <row r="240">
          <cell r="B240" t="str">
            <v>APM DA EMEF DR FAUSTINO JARRUCHE</v>
          </cell>
          <cell r="C240" t="str">
            <v>APM</v>
          </cell>
        </row>
        <row r="241">
          <cell r="B241" t="str">
            <v>APM DA EMEF DR. JULIO CESAR VOLTARELLI</v>
          </cell>
          <cell r="C241" t="str">
            <v>APM</v>
          </cell>
        </row>
        <row r="242">
          <cell r="B242" t="str">
            <v>APM DA EMEF GERALDA DE SOUZA ESPIN</v>
          </cell>
          <cell r="C242" t="str">
            <v>APM</v>
          </cell>
        </row>
        <row r="243">
          <cell r="B243" t="str">
            <v>APM DA EMEF NELSON MACHADO</v>
          </cell>
          <cell r="C243" t="str">
            <v>APM</v>
          </cell>
        </row>
        <row r="244">
          <cell r="B244" t="str">
            <v>APM DA EMEF PROF. DR. PAULO MONTE SERRAT FILHO</v>
          </cell>
          <cell r="C244" t="str">
            <v>APM</v>
          </cell>
        </row>
        <row r="245">
          <cell r="B245" t="str">
            <v>APM DA EMEF PROF. DR. WALDEMAR ROBERTO</v>
          </cell>
          <cell r="C245" t="str">
            <v>APM</v>
          </cell>
        </row>
        <row r="246">
          <cell r="B246" t="str">
            <v>APM DA EMEF PROF. JARBAS MASSULO</v>
          </cell>
          <cell r="C246" t="str">
            <v>APM</v>
          </cell>
        </row>
        <row r="247">
          <cell r="B247" t="str">
            <v>APM DA EMEF PROF. SALVADOR MARTURANO</v>
          </cell>
          <cell r="C247" t="str">
            <v>APM</v>
          </cell>
        </row>
        <row r="248">
          <cell r="B248" t="str">
            <v>APM DA EMEF PROFª MARIA IGNEZ LOPES ROSSI</v>
          </cell>
          <cell r="C248" t="str">
            <v>APM</v>
          </cell>
        </row>
        <row r="249">
          <cell r="B249" t="str">
            <v>APM DA EMEF PROFª NEUZA MICHELUTTI MARZOLA</v>
          </cell>
          <cell r="C249" t="str">
            <v>APM</v>
          </cell>
        </row>
        <row r="250">
          <cell r="B250" t="str">
            <v>APM DA EMEF PROFA. DERCY CELIA SEIXAS FERRARI</v>
          </cell>
          <cell r="C250" t="str">
            <v>APM</v>
          </cell>
        </row>
        <row r="251">
          <cell r="B251" t="str">
            <v>APM DA EMEF PROFESSOR ANISIO TEIXEIRA</v>
          </cell>
          <cell r="C251" t="str">
            <v>APM</v>
          </cell>
        </row>
        <row r="252">
          <cell r="B252" t="str">
            <v>APM DA EMEF PROFESSOR DOMINGOS ANGERAMI</v>
          </cell>
          <cell r="C252" t="str">
            <v>APM</v>
          </cell>
        </row>
        <row r="253">
          <cell r="B253" t="str">
            <v>APM DA EMEF PROFº DR. JAIME MONTEIRO DE BARROS</v>
          </cell>
          <cell r="C253" t="str">
            <v>APM</v>
          </cell>
        </row>
        <row r="254">
          <cell r="B254" t="str">
            <v>APM DA EMEF PROFº HONORATO DE LUCCA</v>
          </cell>
          <cell r="C254" t="str">
            <v>APM</v>
          </cell>
        </row>
        <row r="255">
          <cell r="B255" t="str">
            <v>APM DA EMEF SEBASTIAO DE AGUIAR AZEVEDO</v>
          </cell>
          <cell r="C255" t="str">
            <v>APM</v>
          </cell>
        </row>
        <row r="256">
          <cell r="B256" t="str">
            <v>APM DA EMEF SEBASTIAO DE AGUIAR AZEVEDO UNIDADE II</v>
          </cell>
          <cell r="C256" t="str">
            <v>APM</v>
          </cell>
        </row>
        <row r="257">
          <cell r="B257" t="str">
            <v>APM DA EMEF VEREADOR JOSE DELIBO</v>
          </cell>
          <cell r="C257" t="str">
            <v>APM</v>
          </cell>
        </row>
        <row r="258">
          <cell r="B258" t="str">
            <v>APM DA EMEFEM ALFEU LUIZ GASPARINI</v>
          </cell>
          <cell r="C258" t="str">
            <v>APM</v>
          </cell>
        </row>
        <row r="259">
          <cell r="B259" t="str">
            <v>APM DA EMEI ALBERT EINSTEIN</v>
          </cell>
          <cell r="C259" t="str">
            <v>APM</v>
          </cell>
        </row>
        <row r="260">
          <cell r="B260" t="str">
            <v>APM DA EMEI AMELIA JUNQUEIRA</v>
          </cell>
          <cell r="C260" t="str">
            <v>APM</v>
          </cell>
        </row>
        <row r="261">
          <cell r="B261" t="str">
            <v>APM DA EMEI ANA DOS SANTOS GABARRA</v>
          </cell>
          <cell r="C261" t="str">
            <v>APM</v>
          </cell>
        </row>
        <row r="262">
          <cell r="B262" t="str">
            <v>APM DA EMEI ANITA PROCOPIO JUNQUEIRA</v>
          </cell>
          <cell r="C262" t="str">
            <v>APM</v>
          </cell>
        </row>
        <row r="263">
          <cell r="B263" t="str">
            <v>APM DA EMEI CAETANA SPINELLI MARTINS</v>
          </cell>
          <cell r="C263" t="str">
            <v>APM</v>
          </cell>
        </row>
        <row r="264">
          <cell r="B264" t="str">
            <v>APM DA EMEI CARMEM MASSAROTO</v>
          </cell>
          <cell r="C264" t="str">
            <v>APM</v>
          </cell>
        </row>
        <row r="265">
          <cell r="B265" t="str">
            <v>APM DA EMEI DEPUTADO JOAO SPERANDIO</v>
          </cell>
          <cell r="C265" t="str">
            <v>APM</v>
          </cell>
        </row>
        <row r="266">
          <cell r="B266" t="str">
            <v>APM DA EMEI DONA IRIA JUNQUEIRA</v>
          </cell>
          <cell r="C266" t="str">
            <v>APM</v>
          </cell>
        </row>
        <row r="267">
          <cell r="B267" t="str">
            <v>APM DA EMEI DR. NICOLAU DINAMARCO SPINELLI</v>
          </cell>
          <cell r="C267" t="str">
            <v>APM</v>
          </cell>
        </row>
        <row r="268">
          <cell r="B268" t="str">
            <v>APM DA EMEI DR. RUY ESCOREL FERREIRA SANTOS</v>
          </cell>
          <cell r="C268" t="str">
            <v>APM</v>
          </cell>
        </row>
        <row r="269">
          <cell r="B269" t="str">
            <v>APM DA EMEI DR. WILSON ROSELINO</v>
          </cell>
          <cell r="C269" t="str">
            <v>APM</v>
          </cell>
        </row>
        <row r="270">
          <cell r="B270" t="str">
            <v>APM DA EMEI DRA MARIA HELENA BRAGA MONTE SERRAT</v>
          </cell>
          <cell r="C270" t="str">
            <v>APM</v>
          </cell>
        </row>
        <row r="271">
          <cell r="B271" t="str">
            <v>APM DA EMEI DRA. ADRIANA COUTINHO BRANDANI CAMILO</v>
          </cell>
          <cell r="C271" t="str">
            <v>APM</v>
          </cell>
        </row>
        <row r="272">
          <cell r="B272" t="str">
            <v>APM DA EMEI ELZA GUAZZELLI DA COSTA</v>
          </cell>
          <cell r="C272" t="str">
            <v>APM</v>
          </cell>
        </row>
        <row r="273">
          <cell r="B273" t="str">
            <v>APM DA EMEI HENILLA GODOY VELLUDO SALVADOR</v>
          </cell>
          <cell r="C273" t="str">
            <v>APM</v>
          </cell>
        </row>
        <row r="274">
          <cell r="B274" t="str">
            <v>APM DA EMEI HILDA MARIA SOBRAL B.MANDARINO</v>
          </cell>
          <cell r="C274" t="str">
            <v>APM</v>
          </cell>
        </row>
        <row r="275">
          <cell r="B275" t="str">
            <v>APM DA EMEI HILDA MOSCA</v>
          </cell>
          <cell r="C275" t="str">
            <v>APM</v>
          </cell>
        </row>
        <row r="276">
          <cell r="B276" t="str">
            <v>APM DA EMEI JOSE BONIF.COUTINHO NOGUEIRA</v>
          </cell>
          <cell r="C276" t="str">
            <v>APM</v>
          </cell>
        </row>
        <row r="277">
          <cell r="B277" t="str">
            <v>APM DA EMEI MARIA PONTIN</v>
          </cell>
          <cell r="C277" t="str">
            <v>APM</v>
          </cell>
        </row>
        <row r="278">
          <cell r="B278" t="str">
            <v>APM DA EMEI MOACIR FIRMINO</v>
          </cell>
          <cell r="C278" t="str">
            <v>APM</v>
          </cell>
        </row>
        <row r="279">
          <cell r="B279" t="str">
            <v>APM DA EMEI PADRE EMILIO JARBINET</v>
          </cell>
          <cell r="C279" t="str">
            <v>APM</v>
          </cell>
        </row>
        <row r="280">
          <cell r="B280" t="str">
            <v>APM DA EMEI PROFª AMELIA SOFIA RODRIGUES DA COSTA</v>
          </cell>
          <cell r="C280" t="str">
            <v>APM</v>
          </cell>
        </row>
        <row r="281">
          <cell r="B281" t="str">
            <v>APM DA EMEI PROFª LILIAN SPADARO ROSA E SILVA</v>
          </cell>
          <cell r="C281" t="str">
            <v>APM</v>
          </cell>
        </row>
        <row r="282">
          <cell r="B282" t="str">
            <v>APM DA EMEI PROFA. AUREA APPARECIDA BRAGHETTO MACHADO</v>
          </cell>
          <cell r="C282" t="str">
            <v>APM</v>
          </cell>
        </row>
        <row r="283">
          <cell r="B283" t="str">
            <v>APM DA EMEI PROFA. CARMEM APARECIDA DE CARVALHO RAMOS</v>
          </cell>
          <cell r="C283" t="str">
            <v>APM</v>
          </cell>
        </row>
        <row r="284">
          <cell r="B284" t="str">
            <v>APM DA EMEI PROFA. MARLENE JORGE DOS REIS</v>
          </cell>
          <cell r="C284" t="str">
            <v>APM</v>
          </cell>
        </row>
        <row r="285">
          <cell r="B285" t="str">
            <v>APM DA EMEI PROFA. NEIDE APPARECIDA GOLFETTO DE CASTRO</v>
          </cell>
          <cell r="C285" t="str">
            <v>APM</v>
          </cell>
        </row>
        <row r="286">
          <cell r="B286" t="str">
            <v>APM DA EMEI PROFA. ZILDA COSSA D' AVILA</v>
          </cell>
          <cell r="C286" t="str">
            <v>APM</v>
          </cell>
        </row>
        <row r="287">
          <cell r="B287" t="str">
            <v>APM DA EMEI QUINTINO VIEIRA</v>
          </cell>
          <cell r="C287" t="str">
            <v>APM</v>
          </cell>
        </row>
        <row r="288">
          <cell r="B288" t="str">
            <v>APM DA EMEI ROBERTO AFONSO PONTES</v>
          </cell>
          <cell r="C288" t="str">
            <v>APM</v>
          </cell>
        </row>
        <row r="289">
          <cell r="B289" t="str">
            <v>APM DA EMEI SANTA MARIA GORETTI</v>
          </cell>
          <cell r="C289" t="str">
            <v>APM</v>
          </cell>
        </row>
        <row r="290">
          <cell r="B290" t="str">
            <v>APM DA EMEI SANTA TEREZINHA</v>
          </cell>
          <cell r="C290" t="str">
            <v>APM</v>
          </cell>
        </row>
        <row r="291">
          <cell r="B291" t="str">
            <v>APM DA EMEI TERESA HENDRICA ANTONISSEN</v>
          </cell>
          <cell r="C291" t="str">
            <v>APM</v>
          </cell>
        </row>
        <row r="292">
          <cell r="B292" t="str">
            <v>APM DA EMEI WANDA PRINCIVALLI MARCAL</v>
          </cell>
          <cell r="C292" t="str">
            <v>APM</v>
          </cell>
        </row>
        <row r="293">
          <cell r="B293" t="str">
            <v>APM DA EMEPB DR. CELSO CHARURI</v>
          </cell>
          <cell r="C293" t="str">
            <v>APM</v>
          </cell>
        </row>
        <row r="294">
          <cell r="B294" t="str">
            <v>APM DA PROFA. MARIA INES VIEIRA MACHADO</v>
          </cell>
          <cell r="C294" t="str">
            <v>APM</v>
          </cell>
        </row>
        <row r="295">
          <cell r="B295" t="str">
            <v>APM DA PROFº PAULO HENRIQUE DE SOUZA</v>
          </cell>
          <cell r="C295" t="str">
            <v>APM</v>
          </cell>
        </row>
        <row r="296">
          <cell r="B296" t="str">
            <v>APM DO CEI HORTENCIO PEREIRA DA SILVA</v>
          </cell>
          <cell r="C296" t="str">
            <v>APM</v>
          </cell>
        </row>
        <row r="297">
          <cell r="B297" t="str">
            <v>APM DO CEI LUCIO MENDES</v>
          </cell>
          <cell r="C297" t="str">
            <v>APM</v>
          </cell>
        </row>
        <row r="298">
          <cell r="B298" t="str">
            <v>APM DO CEI PROFESSOR LAURIVALDO FIDELIS</v>
          </cell>
          <cell r="C298" t="str">
            <v>APM</v>
          </cell>
        </row>
        <row r="299">
          <cell r="B299" t="str">
            <v>APM DO CEI RENATO CAMARGO MENDES</v>
          </cell>
          <cell r="C299" t="str">
            <v>APM</v>
          </cell>
        </row>
        <row r="300">
          <cell r="B300" t="str">
            <v>APM DO CEI TONY MIYASAKA</v>
          </cell>
          <cell r="C300" t="str">
            <v>APM</v>
          </cell>
        </row>
        <row r="301">
          <cell r="B301" t="str">
            <v>APM EMEI ALOIZIO OLAIA PASCOAL</v>
          </cell>
          <cell r="C301" t="str">
            <v>APM</v>
          </cell>
        </row>
        <row r="302">
          <cell r="B302" t="str">
            <v>ASSOCIACAO DE PAIS E MESTRES DO CENTRO DE EDUCACAO INFANTIL MARLENE MARREIRO SIBILLE</v>
          </cell>
          <cell r="C302" t="str">
            <v>APM</v>
          </cell>
        </row>
        <row r="303">
          <cell r="B303" t="str">
            <v>ASSOCIACAO DE PAIS E MESTRES DO CENTRO DE EDUCACAO INFANTIL ROSA MARIA DE BRITTO COSENZA</v>
          </cell>
          <cell r="C303" t="str">
            <v>APM</v>
          </cell>
        </row>
        <row r="304">
          <cell r="B304" t="str">
            <v>APM DA CEI DOM BOSCO</v>
          </cell>
          <cell r="C304" t="str">
            <v>APM</v>
          </cell>
        </row>
        <row r="305">
          <cell r="B305" t="str">
            <v>APM DA CEI JOAO DA CRUZ MOREIRA</v>
          </cell>
          <cell r="C305" t="str">
            <v>APM</v>
          </cell>
        </row>
        <row r="306">
          <cell r="B306" t="str">
            <v>APM DA CEI MARIA LUCIA MEIRELLES JUNQUEIRA REIS</v>
          </cell>
          <cell r="C306" t="str">
            <v>APM</v>
          </cell>
        </row>
        <row r="307">
          <cell r="B307" t="str">
            <v>APM DA EMEF PROF. PAULO FREIRE</v>
          </cell>
          <cell r="C307" t="str">
            <v>APM</v>
          </cell>
        </row>
        <row r="308">
          <cell r="B308" t="str">
            <v>APM DA EMEF PROFª  ELISA DUBOC GARCIA</v>
          </cell>
          <cell r="C308" t="str">
            <v>APM</v>
          </cell>
        </row>
        <row r="309">
          <cell r="B309" t="str">
            <v>APM DA EMEF PROFESSOR JOSE RODINI LUIZ</v>
          </cell>
          <cell r="C309" t="str">
            <v>APM</v>
          </cell>
        </row>
        <row r="310">
          <cell r="B310" t="str">
            <v>APM DA EMEFEM DOM LUIS DO AMARAL MOUSINHO</v>
          </cell>
          <cell r="C310" t="str">
            <v>APM</v>
          </cell>
        </row>
        <row r="311">
          <cell r="B311" t="str">
            <v>APM DA EMEI DR. JOSE CARLOS SOBRAL</v>
          </cell>
          <cell r="C311" t="str">
            <v>APM</v>
          </cell>
        </row>
        <row r="312">
          <cell r="B312" t="str">
            <v>APM DA EMEI DR. JOSE ROBERTO FELICIO</v>
          </cell>
          <cell r="C312" t="str">
            <v>APM</v>
          </cell>
        </row>
        <row r="313">
          <cell r="B313" t="str">
            <v>APM DA EMEI IRMAO NARCISO NICOLODI</v>
          </cell>
          <cell r="C313" t="str">
            <v>APM</v>
          </cell>
        </row>
        <row r="314">
          <cell r="B314" t="str">
            <v>APM DA EMEI MARIA APARECIDA BORGES BONINI</v>
          </cell>
          <cell r="C314" t="str">
            <v>APM</v>
          </cell>
        </row>
        <row r="315">
          <cell r="B315" t="str">
            <v>APM DA EMEI PROF. JOSE PEDRO MOREIRA</v>
          </cell>
          <cell r="C315" t="str">
            <v>APM</v>
          </cell>
        </row>
        <row r="316">
          <cell r="B316" t="str">
            <v>APM DA EMEI PROFº MIGUEL MUSSI</v>
          </cell>
          <cell r="C316" t="str">
            <v>APM</v>
          </cell>
        </row>
        <row r="317">
          <cell r="B317" t="str">
            <v>APM DO CEI ANA FRANCO DO AMARAL</v>
          </cell>
          <cell r="C317" t="str">
            <v>APM</v>
          </cell>
        </row>
        <row r="318">
          <cell r="B318" t="str">
            <v>APM DO CEI NAIR MANOELINA DE OLIVEIRA</v>
          </cell>
          <cell r="C318" t="str">
            <v>APM</v>
          </cell>
        </row>
        <row r="319">
          <cell r="B319" t="str">
            <v>APM DO CEMEI PROFº EDUARDO ROMUALDO DE SOUZA</v>
          </cell>
          <cell r="C319" t="str">
            <v>APM</v>
          </cell>
        </row>
        <row r="328">
          <cell r="B328" t="str">
            <v>FUNDO DE GARANTIA POR TEMPO DE SERVICO - CAIXA ECONOMICA FEDERAL</v>
          </cell>
          <cell r="C328" t="str">
            <v>FGTS</v>
          </cell>
        </row>
        <row r="329">
          <cell r="B329" t="str">
            <v>FOLHA DE PAGAMENTO</v>
          </cell>
          <cell r="C329" t="str">
            <v>FOLHA DE PAGAMENTO</v>
          </cell>
        </row>
        <row r="330">
          <cell r="B330" t="str">
            <v>INSTITUTO DE PREVIDENCIA DOS MUNICIPIARIOS DE RIBEIRAO PRETO</v>
          </cell>
          <cell r="C330" t="str">
            <v>IPM</v>
          </cell>
        </row>
        <row r="331">
          <cell r="B331" t="str">
            <v>SASSOM</v>
          </cell>
          <cell r="C331" t="str">
            <v>SASSOM</v>
          </cell>
        </row>
        <row r="332">
          <cell r="B332" t="str">
            <v>FUNDACAO DE PREVIDENCIA COMPLEMENTAR DO ESTADO DE SAO PAULO - PREVCOM</v>
          </cell>
          <cell r="C332" t="str">
            <v>PREVCOM</v>
          </cell>
        </row>
        <row r="333">
          <cell r="C333" t="str">
            <v>Vale Alimentação</v>
          </cell>
        </row>
        <row r="334">
          <cell r="B334" t="str">
            <v>RAPIDO D OESTE LTDA</v>
          </cell>
          <cell r="C334" t="str">
            <v>V. TRANSPORTE</v>
          </cell>
          <cell r="D334" t="str">
            <v>2021/0654</v>
          </cell>
        </row>
        <row r="335">
          <cell r="B335" t="str">
            <v>RIBE TRANSPORTE LTDA</v>
          </cell>
          <cell r="C335" t="str">
            <v>V. TRANSPORTE</v>
          </cell>
          <cell r="D335" t="str">
            <v>2021/0655</v>
          </cell>
        </row>
        <row r="336">
          <cell r="B336" t="str">
            <v>VIACAO SAO BENTO LTDA</v>
          </cell>
          <cell r="C336" t="str">
            <v>V. TRANSPORTE</v>
          </cell>
          <cell r="D336" t="str">
            <v>2021/0656</v>
          </cell>
        </row>
        <row r="337">
          <cell r="B337" t="str">
            <v>PROURBANO - CONSORCIO RIBEIRAO PRETO DE TRANSPORTES</v>
          </cell>
          <cell r="C337" t="str">
            <v>V. TRANSPORTE</v>
          </cell>
          <cell r="D337" t="str">
            <v>2022/1092</v>
          </cell>
        </row>
        <row r="338">
          <cell r="B338" t="str">
            <v>TRANSPORTADORA TURISTICA PETITTO LTDA</v>
          </cell>
          <cell r="C338" t="str">
            <v>V. TRANSPORTE</v>
          </cell>
        </row>
        <row r="339">
          <cell r="B339" t="str">
            <v>VEROCHEQUE REFEICOES LTDA</v>
          </cell>
          <cell r="C339" t="str">
            <v>VALE ALIMENTACAO</v>
          </cell>
          <cell r="D339" t="str">
            <v>2018/1159</v>
          </cell>
        </row>
        <row r="340">
          <cell r="B340" t="str">
            <v>0079/2020</v>
          </cell>
          <cell r="C340" t="str">
            <v>VALE ALIMENTACAO</v>
          </cell>
          <cell r="D340" t="str">
            <v>VEROCHEQUE REFEICOES LTDA</v>
          </cell>
        </row>
        <row r="342">
          <cell r="B342" t="str">
            <v>000655/2021</v>
          </cell>
          <cell r="C342" t="str">
            <v>V. TRANSPORTE</v>
          </cell>
        </row>
        <row r="343">
          <cell r="B343" t="str">
            <v>000030/2018</v>
          </cell>
          <cell r="C343" t="str">
            <v>V. TRANSPORTE</v>
          </cell>
        </row>
        <row r="344">
          <cell r="B344" t="str">
            <v>000654/2021</v>
          </cell>
          <cell r="C344" t="str">
            <v>V. TRANSPORTE</v>
          </cell>
        </row>
        <row r="348">
          <cell r="B348" t="str">
            <v>BAZISUL SEGURANCA PRIVADA EIRELI - ME</v>
          </cell>
          <cell r="C348" t="str">
            <v>TERCEIRIZADOS</v>
          </cell>
          <cell r="D348" t="str">
            <v>2018/1159</v>
          </cell>
        </row>
        <row r="349">
          <cell r="B349" t="str">
            <v>ASSOCIACAO EDUCACIONAL DA JUVENTUDE - ASSEJ</v>
          </cell>
          <cell r="C349" t="str">
            <v>TERCEIRIZADOS</v>
          </cell>
          <cell r="D349" t="str">
            <v>2018/1159</v>
          </cell>
        </row>
        <row r="350">
          <cell r="B350" t="str">
            <v>BAZISUL SEGURANCA PRIVADA EIRELI - ME</v>
          </cell>
          <cell r="C350" t="str">
            <v>TERCEIRIZADOS</v>
          </cell>
          <cell r="D350" t="str">
            <v>2019/0749</v>
          </cell>
        </row>
        <row r="351">
          <cell r="B351" t="str">
            <v>ASSOCIACAO EDUCACIONAL DA JUVENTUDE - ASSEJ</v>
          </cell>
          <cell r="C351" t="str">
            <v>TERCEIRIZADOS</v>
          </cell>
          <cell r="D351" t="str">
            <v>2019/0983</v>
          </cell>
        </row>
        <row r="352">
          <cell r="B352" t="str">
            <v>CARVALHO MULTISSERVICOS EIRELI</v>
          </cell>
          <cell r="C352" t="str">
            <v>TERCEIRIZADOS</v>
          </cell>
          <cell r="D352" t="str">
            <v>2021/0274</v>
          </cell>
        </row>
        <row r="353">
          <cell r="B353" t="str">
            <v>CAPITAL SERVICOS E FACILITES EIRELI</v>
          </cell>
          <cell r="C353" t="str">
            <v>TERCEIRIZADOS</v>
          </cell>
          <cell r="D353" t="str">
            <v>2021/0512</v>
          </cell>
        </row>
        <row r="354">
          <cell r="B354" t="str">
            <v>COLUMBIA SERVICE SERVICOS DE LIMPEZA EIRELI - ME</v>
          </cell>
          <cell r="C354" t="str">
            <v>TERCEIRIZADOS</v>
          </cell>
          <cell r="D354" t="str">
            <v>2021/0536</v>
          </cell>
        </row>
        <row r="355">
          <cell r="B355" t="str">
            <v>MV SERVICOS LTDA-ME</v>
          </cell>
          <cell r="C355" t="str">
            <v>TERCEIRIZADOS</v>
          </cell>
          <cell r="D355" t="str">
            <v>2021/0536</v>
          </cell>
        </row>
        <row r="356">
          <cell r="B356" t="str">
            <v>WORKS CONSTRUCAO &amp; SERVICOS EIRELI</v>
          </cell>
          <cell r="C356" t="str">
            <v>TERCEIRIZADOS</v>
          </cell>
          <cell r="D356" t="str">
            <v>2021/0562</v>
          </cell>
        </row>
        <row r="357">
          <cell r="B357" t="str">
            <v>BARSOTTI SERVICOS DE PORTARIA EIRELI</v>
          </cell>
          <cell r="C357" t="str">
            <v>TERCEIRIZADOS</v>
          </cell>
          <cell r="D357" t="str">
            <v>2022/0028</v>
          </cell>
        </row>
        <row r="358">
          <cell r="B358" t="str">
            <v>DUCAR TRANSPORTE COM SEGURANCA E ELEGANCIA EIRELI - ME</v>
          </cell>
          <cell r="C358" t="str">
            <v>TERCEIRIZADOS</v>
          </cell>
          <cell r="D358" t="str">
            <v>2022/0103</v>
          </cell>
        </row>
        <row r="359">
          <cell r="B359" t="str">
            <v>REGIONAL SERVICOS DE SEGURANCA E VIGILANCIA LTDA</v>
          </cell>
          <cell r="C359" t="str">
            <v>TERCEIRIZADOS</v>
          </cell>
          <cell r="D359" t="str">
            <v>2022/0105</v>
          </cell>
        </row>
        <row r="360">
          <cell r="B360" t="str">
            <v>DUCAR TRANSPORTE COM SEGURANCA E ELEGANCIA EIRELI - ME</v>
          </cell>
          <cell r="C360" t="str">
            <v>TERCEIRIZADOS</v>
          </cell>
          <cell r="D360" t="str">
            <v>2022/0626</v>
          </cell>
        </row>
        <row r="361">
          <cell r="B361" t="str">
            <v>G.E.F. SERVICOS EIRELI EPP</v>
          </cell>
          <cell r="C361" t="str">
            <v>TERCEIRIZADOS</v>
          </cell>
        </row>
        <row r="362">
          <cell r="B362" t="str">
            <v>GAPS SEGURANCA E VIGILANCIA EIRELI- ME</v>
          </cell>
          <cell r="C362" t="str">
            <v>TERCEIRIZADOS</v>
          </cell>
        </row>
        <row r="363">
          <cell r="B363" t="str">
            <v>KINTE SERVICOS TERCEIRIZADOS EIRELI - EPP</v>
          </cell>
          <cell r="C363" t="str">
            <v>TERCEIRIZADOS</v>
          </cell>
        </row>
        <row r="364">
          <cell r="B364" t="str">
            <v>P.R.M. SERVICOS E MAO DE OBRA ESPECIALIZADA - EIRELI</v>
          </cell>
          <cell r="C364" t="str">
            <v>TERCEIRIZADOS</v>
          </cell>
        </row>
        <row r="365">
          <cell r="B365" t="str">
            <v>000512/2021</v>
          </cell>
          <cell r="C365" t="str">
            <v>TERCEIRIZADOS</v>
          </cell>
          <cell r="D365" t="str">
            <v>CAPITAL SERVICOS E FACILITES EIRELI</v>
          </cell>
        </row>
        <row r="366">
          <cell r="B366" t="str">
            <v>000536/2021</v>
          </cell>
          <cell r="C366" t="str">
            <v>TERCEIRIZADOS</v>
          </cell>
          <cell r="D366" t="str">
            <v>MV SERVICOS LTDA</v>
          </cell>
        </row>
        <row r="367">
          <cell r="B367" t="str">
            <v>000536/2021</v>
          </cell>
          <cell r="C367" t="str">
            <v>TERCEIRIZADOS</v>
          </cell>
          <cell r="D367" t="str">
            <v>COLUMBIA SERVICE SERVICOS DE LIMPEZA EIRELI - ME</v>
          </cell>
        </row>
        <row r="368">
          <cell r="B368" t="str">
            <v>000748/2021</v>
          </cell>
          <cell r="C368" t="str">
            <v>TERCEIRIZADOS</v>
          </cell>
          <cell r="D368" t="str">
            <v>P.R.M. SERVICOS E MAO DE OBRA ESPECIALIZADA - EIRELI</v>
          </cell>
        </row>
        <row r="369">
          <cell r="B369" t="str">
            <v>000028/2022</v>
          </cell>
          <cell r="C369" t="str">
            <v>TERCEIRIZADOS</v>
          </cell>
          <cell r="D369" t="str">
            <v>BARSOTTI SERVICOS DE PORTARIA EIRELI</v>
          </cell>
        </row>
        <row r="370">
          <cell r="B370" t="str">
            <v>000105/2022</v>
          </cell>
          <cell r="C370" t="str">
            <v>TERCEIRIZADOS</v>
          </cell>
          <cell r="D370" t="str">
            <v>REGIONAL SERVICOS DE SEGURANCA E VIGILANCIA LTDA</v>
          </cell>
        </row>
        <row r="371">
          <cell r="B371" t="str">
            <v>000274/2021</v>
          </cell>
          <cell r="C371" t="str">
            <v>TERCEIRIZADOS</v>
          </cell>
          <cell r="D371" t="str">
            <v>CARVALHO MULTISSERVICOS LTDA</v>
          </cell>
        </row>
        <row r="372">
          <cell r="B372" t="str">
            <v>000562/2021</v>
          </cell>
          <cell r="C372" t="str">
            <v>TERCEIRIZADOS</v>
          </cell>
          <cell r="D372" t="str">
            <v>WORKS CONSTRUCAO &amp; SERVICOS EIRELI</v>
          </cell>
        </row>
        <row r="373">
          <cell r="B373" t="str">
            <v>000103/2022</v>
          </cell>
          <cell r="C373" t="str">
            <v>TERCEIRIZADOS</v>
          </cell>
          <cell r="D373" t="str">
            <v>DUCAR TRANSPORTE COM SEGURANCA E ELEGANCIA EIRELI</v>
          </cell>
        </row>
        <row r="374">
          <cell r="B374" t="str">
            <v>000749/2019</v>
          </cell>
          <cell r="C374" t="str">
            <v>TERCEIRIZADOS</v>
          </cell>
          <cell r="D374" t="str">
            <v>BAZISUL SEGURANCA PRIVADA EIRELI - ME</v>
          </cell>
        </row>
        <row r="375">
          <cell r="B375" t="str">
            <v>000212/2017</v>
          </cell>
          <cell r="C375" t="str">
            <v>TERCEIRIZADOS</v>
          </cell>
          <cell r="D375" t="str">
            <v>GAPS SEGURANCA E VIGILANCIA EIRELI- ME</v>
          </cell>
        </row>
        <row r="376">
          <cell r="B376" t="str">
            <v>000983/2019</v>
          </cell>
          <cell r="C376" t="str">
            <v>TERCEIRIZADOS</v>
          </cell>
          <cell r="D376" t="str">
            <v>ASSOCIACAO EDUCACIONAL DA JUVENTUDE - ASSEJ</v>
          </cell>
        </row>
        <row r="377">
          <cell r="B377" t="str">
            <v>000103/2022</v>
          </cell>
          <cell r="C377" t="str">
            <v>TERCEIRIZADOS</v>
          </cell>
          <cell r="D377" t="str">
            <v>DUCAR TRANSPORTE COM SEGURANCA E ELEGANCIA LTDA - ME</v>
          </cell>
        </row>
        <row r="378">
          <cell r="B378" t="str">
            <v>000304/2022</v>
          </cell>
          <cell r="C378" t="str">
            <v>TERCEIRIZADOS</v>
          </cell>
          <cell r="D378" t="str">
            <v>CARVALHO MULTISSERVICOS LTDA</v>
          </cell>
        </row>
        <row r="379">
          <cell r="B379" t="str">
            <v>000749/2019</v>
          </cell>
          <cell r="C379" t="str">
            <v>TERCEIRIZADOS</v>
          </cell>
        </row>
        <row r="380">
          <cell r="B380" t="str">
            <v>000212/2017</v>
          </cell>
          <cell r="C380" t="str">
            <v>TERCEIRIZADOS</v>
          </cell>
        </row>
        <row r="381">
          <cell r="B381" t="str">
            <v>000983/2019</v>
          </cell>
          <cell r="C381" t="str">
            <v>TERCEIRIZADOS</v>
          </cell>
          <cell r="D381" t="str">
            <v>P.R.M. SERVICOS E MAO DE OBRA ESPECIALIZADA - EIRELI</v>
          </cell>
        </row>
        <row r="382">
          <cell r="B382" t="str">
            <v>000748/2021</v>
          </cell>
          <cell r="C382" t="str">
            <v>TERCEIRIZADOS</v>
          </cell>
          <cell r="D382" t="str">
            <v>CARVALHO MULTISSERVICOS LTDA</v>
          </cell>
        </row>
        <row r="383">
          <cell r="B383" t="str">
            <v>000274/2021</v>
          </cell>
          <cell r="C383" t="str">
            <v>TERCEIRIZADOS</v>
          </cell>
        </row>
        <row r="384">
          <cell r="B384" t="str">
            <v>000006/2023</v>
          </cell>
          <cell r="C384" t="str">
            <v>TERCEIRIZADOS</v>
          </cell>
          <cell r="D384" t="str">
            <v>CARVALHO MULTISSERVICOS LTDA</v>
          </cell>
        </row>
        <row r="404">
          <cell r="B404" t="str">
            <v>001159/2018</v>
          </cell>
          <cell r="C404" t="str">
            <v>MANUTENÇÃO</v>
          </cell>
          <cell r="D404" t="str">
            <v>SODALITA INFORMATICA E TELECOMUNICACOES LTDA</v>
          </cell>
        </row>
        <row r="405">
          <cell r="B405" t="str">
            <v>001183/2018</v>
          </cell>
          <cell r="C405" t="str">
            <v>MANUTENÇÃO</v>
          </cell>
          <cell r="D405" t="str">
            <v>KIZA PRESTACAO DE SERVICOS DE CONSTRUCAO E LIMPEZA URBANA EIRELI</v>
          </cell>
        </row>
        <row r="406">
          <cell r="B406" t="str">
            <v>001183/2018</v>
          </cell>
          <cell r="C406" t="str">
            <v>MANUTENÇÃO</v>
          </cell>
          <cell r="D406" t="str">
            <v>HESE EMPREENDIMENTOS E GERENCIAMENTO LTDA</v>
          </cell>
        </row>
        <row r="407">
          <cell r="B407" t="str">
            <v>000886/2019</v>
          </cell>
          <cell r="C407" t="str">
            <v>MANUTENÇÃO</v>
          </cell>
          <cell r="D407" t="str">
            <v>SODALITA INFORMATICA E TELECOMUNICACOES LTDA</v>
          </cell>
        </row>
        <row r="408">
          <cell r="B408" t="str">
            <v>000204/2020</v>
          </cell>
          <cell r="C408" t="str">
            <v>MANUTENÇÃO</v>
          </cell>
          <cell r="D408" t="str">
            <v>KIZA PRESTACAO DE SERVICOS DE CONSTRUCAO E LIMPEZA URBANA EIRELI</v>
          </cell>
        </row>
        <row r="409">
          <cell r="B409" t="str">
            <v>000204/2020</v>
          </cell>
          <cell r="C409" t="str">
            <v>MANUTENÇÃO</v>
          </cell>
          <cell r="D409" t="str">
            <v>HESE EMPREENDIMENTOS E GERENCIAMENTO LTDA</v>
          </cell>
        </row>
        <row r="410">
          <cell r="B410" t="str">
            <v>HERSA ENGENHARIA E SERVICOS LTDA</v>
          </cell>
          <cell r="C410" t="str">
            <v>MANUTENÇÃO</v>
          </cell>
          <cell r="D410" t="str">
            <v>2021/0384</v>
          </cell>
        </row>
        <row r="411">
          <cell r="B411" t="str">
            <v>000960/2022</v>
          </cell>
          <cell r="C411" t="str">
            <v>MANUTENÇÃO</v>
          </cell>
          <cell r="D411" t="str">
            <v>LAFORMA COMERCIO E SERVICO LTDA</v>
          </cell>
        </row>
        <row r="415">
          <cell r="B415" t="str">
            <v>000836/2022</v>
          </cell>
          <cell r="C415" t="str">
            <v>MANUTENÇÃO</v>
          </cell>
          <cell r="D415" t="str">
            <v>LAFORMA COMERCIO E SERVICO LTDA</v>
          </cell>
        </row>
        <row r="416">
          <cell r="B416" t="str">
            <v>000609/2021</v>
          </cell>
          <cell r="C416" t="str">
            <v>MANUTENÇÃO</v>
          </cell>
          <cell r="D416" t="str">
            <v>HERTZ COMERCIO E MANUTENCAO DE ELEVADORES LTDA - ME</v>
          </cell>
        </row>
        <row r="417">
          <cell r="B417" t="str">
            <v>000718/2021</v>
          </cell>
          <cell r="C417" t="str">
            <v>MANUTENÇÃO</v>
          </cell>
          <cell r="D417" t="str">
            <v>SODALITA INFORMATICA E TELECOMUNICACOES LTDA</v>
          </cell>
        </row>
        <row r="418">
          <cell r="B418" t="str">
            <v>000803/2021</v>
          </cell>
          <cell r="C418" t="str">
            <v>MANUTENÇÃO</v>
          </cell>
          <cell r="D418" t="str">
            <v>FM ENGENHARIA ELETRICA EIRELI</v>
          </cell>
        </row>
        <row r="419">
          <cell r="B419" t="str">
            <v>000126/2022</v>
          </cell>
          <cell r="C419" t="str">
            <v>MANUTENÇÃO</v>
          </cell>
          <cell r="D419" t="str">
            <v>LAFORMA COMERCIO E SERVICO LTDA</v>
          </cell>
        </row>
        <row r="420">
          <cell r="B420" t="str">
            <v>000009/2023</v>
          </cell>
          <cell r="C420" t="str">
            <v>MANUTENÇÃO</v>
          </cell>
        </row>
        <row r="422">
          <cell r="B422" t="str">
            <v>001320/2018</v>
          </cell>
          <cell r="C422" t="str">
            <v>TRANSPORTE</v>
          </cell>
        </row>
        <row r="423">
          <cell r="B423" t="str">
            <v>000974/2018</v>
          </cell>
          <cell r="C423" t="str">
            <v>TRANSPORTE</v>
          </cell>
        </row>
        <row r="424">
          <cell r="B424" t="str">
            <v>000852/2022</v>
          </cell>
          <cell r="C424" t="str">
            <v>TRANSPORTE</v>
          </cell>
        </row>
        <row r="425">
          <cell r="B425" t="str">
            <v>000543/2022</v>
          </cell>
          <cell r="C425" t="str">
            <v>TRANSPORTE</v>
          </cell>
        </row>
        <row r="426">
          <cell r="B426" t="str">
            <v>000412/2018</v>
          </cell>
          <cell r="C426" t="str">
            <v>TRANSPORTE</v>
          </cell>
        </row>
        <row r="427">
          <cell r="B427" t="str">
            <v>000399/2022</v>
          </cell>
          <cell r="C427" t="str">
            <v>TRANSPORTE</v>
          </cell>
        </row>
        <row r="428">
          <cell r="B428" t="str">
            <v>000399/2017</v>
          </cell>
          <cell r="C428" t="str">
            <v>TRANSPORTE</v>
          </cell>
        </row>
        <row r="429">
          <cell r="B429" t="str">
            <v>000337/2022</v>
          </cell>
          <cell r="C429" t="str">
            <v>TRANSPORTE</v>
          </cell>
        </row>
        <row r="432">
          <cell r="B432" t="str">
            <v>ALCENEY MARQUES MEDEIROS 60354925172</v>
          </cell>
          <cell r="C432" t="str">
            <v xml:space="preserve"> OUTRAS  </v>
          </cell>
        </row>
        <row r="433">
          <cell r="B433" t="str">
            <v>ALPES MANUTENCAO E COMERCIO DE PECAS PARA ELEVADORES LTDA</v>
          </cell>
          <cell r="C433" t="str">
            <v>Outras manutenções</v>
          </cell>
        </row>
        <row r="434">
          <cell r="B434" t="str">
            <v>ALTI ENGENHARIA E ARQUITETURA LTDA - EPP</v>
          </cell>
          <cell r="C434" t="str">
            <v>Outras manutenções</v>
          </cell>
        </row>
        <row r="435">
          <cell r="B435" t="str">
            <v>ALVARO HENRIQUE ROBERTI - ME</v>
          </cell>
          <cell r="C435" t="str">
            <v xml:space="preserve"> OUTRAS  </v>
          </cell>
        </row>
        <row r="436">
          <cell r="B436" t="str">
            <v>ANDRE IOSSI PESSINI</v>
          </cell>
          <cell r="C436" t="str">
            <v>Adiantamento</v>
          </cell>
        </row>
        <row r="437">
          <cell r="B437" t="str">
            <v>ATRIO GESTAO DE NEGOCIOS, ENGENHARIA E CONTABILIDADE LTDA</v>
          </cell>
          <cell r="C437" t="str">
            <v xml:space="preserve"> OUTRAS  </v>
          </cell>
        </row>
        <row r="438">
          <cell r="B438" t="str">
            <v>CARLOS RENATO ISAIAS</v>
          </cell>
          <cell r="C438" t="str">
            <v>Adiantamento</v>
          </cell>
        </row>
        <row r="439">
          <cell r="B439" t="str">
            <v>000233/2021</v>
          </cell>
          <cell r="C439" t="str">
            <v xml:space="preserve"> OUTRAS  </v>
          </cell>
          <cell r="D439" t="str">
            <v>GOMAQ MAQUINAS PARA ESCRITORIO LTDA</v>
          </cell>
        </row>
        <row r="440">
          <cell r="B440" t="str">
            <v>COMPANHIA PAULISTA DE FORCA E LUZ</v>
          </cell>
          <cell r="C440" t="str">
            <v>CPFL</v>
          </cell>
        </row>
        <row r="441">
          <cell r="B441" t="str">
            <v>DICOPY COPIADORA E SERVICOS LTDA</v>
          </cell>
          <cell r="C441" t="str">
            <v xml:space="preserve"> OUTRAS  </v>
          </cell>
        </row>
        <row r="442">
          <cell r="B442" t="str">
            <v>FAROL CONSULTORIA EMPRESARIAL LTDA ME</v>
          </cell>
          <cell r="C442" t="str">
            <v xml:space="preserve"> OUTRAS  </v>
          </cell>
        </row>
        <row r="443">
          <cell r="B443" t="str">
            <v>FM ENGENHARIA ELETRICA EIRELI</v>
          </cell>
          <cell r="C443" t="str">
            <v>Outras manutenções</v>
          </cell>
        </row>
        <row r="444">
          <cell r="B444" t="str">
            <v>FUNDACAO DE EDUCACAO PARA O TRABALHO</v>
          </cell>
          <cell r="C444" t="str">
            <v>FUNDET</v>
          </cell>
        </row>
        <row r="445">
          <cell r="B445" t="str">
            <v>GOMAQ MAQUINAS PARA ESCRITORIOS LTDA.</v>
          </cell>
          <cell r="C445" t="str">
            <v>OUTRAS</v>
          </cell>
        </row>
        <row r="446">
          <cell r="B446" t="str">
            <v>HERSA ENGENHARIA E SERVICOS LTDA</v>
          </cell>
          <cell r="C446" t="str">
            <v>Outras manutenções</v>
          </cell>
        </row>
        <row r="447">
          <cell r="B447" t="str">
            <v>HERTZ COMERCIO E MANUTENCAO DE ELEVADORES LTDA - ME</v>
          </cell>
          <cell r="C447" t="str">
            <v>Outras manutenções</v>
          </cell>
        </row>
        <row r="448">
          <cell r="B448" t="str">
            <v>HESE EMPREENDIMENTOS E GERENCIAMENTO LTDA</v>
          </cell>
          <cell r="C448" t="str">
            <v>Outras manutenções</v>
          </cell>
        </row>
        <row r="449">
          <cell r="B449" t="str">
            <v>INSS - INST. NAC. SEG. SOCIAL -</v>
          </cell>
          <cell r="C449" t="str">
            <v>I.N.S.S.</v>
          </cell>
        </row>
        <row r="450">
          <cell r="B450" t="str">
            <v>J C GOES HOTEL LTDA</v>
          </cell>
          <cell r="C450" t="str">
            <v>OUTRAS</v>
          </cell>
        </row>
        <row r="451">
          <cell r="B451" t="str">
            <v>JULIO CESAR AIRES PONTES ALENCAR</v>
          </cell>
          <cell r="C451" t="str">
            <v>Adiantamento</v>
          </cell>
        </row>
        <row r="452">
          <cell r="B452" t="str">
            <v>KIZA PRESTACAO DE SERVICOS DE CONSTRUCAO E LIMPEZA URBANA EIRELI</v>
          </cell>
          <cell r="C452" t="str">
            <v>Outras manutenções</v>
          </cell>
        </row>
        <row r="453">
          <cell r="B453" t="str">
            <v>LAFORMA COMERCIO E SERVICO LTDA</v>
          </cell>
          <cell r="C453" t="str">
            <v>Contrato Manutenção</v>
          </cell>
        </row>
        <row r="454">
          <cell r="B454" t="str">
            <v>LUIZ AUGUSTO GOMES</v>
          </cell>
          <cell r="C454" t="str">
            <v>Adiantamento</v>
          </cell>
        </row>
        <row r="455">
          <cell r="B455" t="str">
            <v>MARIA ANTONIETA CORDEIRO</v>
          </cell>
          <cell r="C455" t="str">
            <v>Adiantamento</v>
          </cell>
        </row>
        <row r="456">
          <cell r="B456" t="str">
            <v>TS2 ARQUITETURA E CONSTRUCOES LTDA</v>
          </cell>
          <cell r="C456" t="str">
            <v>OUTRAS</v>
          </cell>
        </row>
        <row r="457">
          <cell r="B457" t="str">
            <v>PAPELARIA E COPIADORA COPYSUL LTDA</v>
          </cell>
          <cell r="C457" t="str">
            <v>OUTRAS</v>
          </cell>
        </row>
        <row r="458">
          <cell r="B458" t="str">
            <v>PAULO ROBERTO MARCELINO &amp; CIA LTDA - ME</v>
          </cell>
          <cell r="C458" t="str">
            <v>OUTRAS</v>
          </cell>
        </row>
        <row r="459">
          <cell r="B459" t="str">
            <v>PORTO SEGURO COMPANHIA DE SEGUROS GERAIS</v>
          </cell>
          <cell r="C459" t="str">
            <v>OUTRAS</v>
          </cell>
        </row>
        <row r="460">
          <cell r="B460" t="str">
            <v>PROURBANO - CONSORCIO RIBEIRAO PRETO DE TRANSPORTES</v>
          </cell>
          <cell r="C460" t="str">
            <v>Vale Transporte</v>
          </cell>
        </row>
        <row r="461">
          <cell r="B461" t="str">
            <v>R N COMERCIO E SERVICOS LTDA</v>
          </cell>
          <cell r="C461" t="str">
            <v>OUTRAS</v>
          </cell>
        </row>
        <row r="464">
          <cell r="B464" t="str">
            <v>SAO PAULO SECRETARIA DA EDUCACAO</v>
          </cell>
          <cell r="C464" t="str">
            <v>OUTRAS</v>
          </cell>
        </row>
        <row r="466">
          <cell r="B466" t="str">
            <v>000112/2021</v>
          </cell>
          <cell r="C466" t="str">
            <v>TELEFONE</v>
          </cell>
        </row>
        <row r="467">
          <cell r="B467" t="str">
            <v>SODALITA INFORMATICA E TELECOMUNICACOES LTDA</v>
          </cell>
          <cell r="C467" t="str">
            <v>Outras manutenções</v>
          </cell>
        </row>
        <row r="468">
          <cell r="B468" t="str">
            <v>TELEFONICA BRASIL S.A.</v>
          </cell>
          <cell r="C468" t="str">
            <v>TELEFONE</v>
          </cell>
          <cell r="D468" t="str">
            <v>2021/0112</v>
          </cell>
        </row>
        <row r="470">
          <cell r="B470" t="str">
            <v>UNDIME - UNIAO DIRIG. MUNIC. EDUC.</v>
          </cell>
          <cell r="C470" t="str">
            <v xml:space="preserve"> OUTRAS  </v>
          </cell>
        </row>
        <row r="472">
          <cell r="B472" t="str">
            <v>VIACAO SAO BENTO LTDA</v>
          </cell>
          <cell r="C472" t="str">
            <v>Vale Transporte</v>
          </cell>
        </row>
        <row r="473">
          <cell r="B473" t="str">
            <v>WM LAVANDERIA ESPECIALIZADA LTDA</v>
          </cell>
          <cell r="C473" t="str">
            <v xml:space="preserve"> OUTRAS  </v>
          </cell>
        </row>
        <row r="474">
          <cell r="B474" t="str">
            <v>EMPRESA BRASILEIRA DE CORREIOS E TELEGRAFOS</v>
          </cell>
          <cell r="C474" t="str">
            <v xml:space="preserve"> OUTRAS  </v>
          </cell>
        </row>
        <row r="475">
          <cell r="B475" t="str">
            <v>SMART GAS DISTRIBUIDORA LTDA</v>
          </cell>
        </row>
        <row r="476">
          <cell r="B476" t="str">
            <v>CIA.HABITACIONAL REG. DE RIB.PRETO-COHAB</v>
          </cell>
          <cell r="C476" t="str">
            <v>Aluguel</v>
          </cell>
        </row>
        <row r="478">
          <cell r="B478" t="str">
            <v>WM LAVANDERIA ESPECIALIZADA LTDA</v>
          </cell>
          <cell r="C478" t="str">
            <v xml:space="preserve"> OUTRAS  </v>
          </cell>
          <cell r="D478" t="str">
            <v>2018/0974</v>
          </cell>
        </row>
        <row r="479">
          <cell r="B479" t="str">
            <v>FAROL CONSULTORIA EMPRESARIAL LTDA ME</v>
          </cell>
          <cell r="C479" t="str">
            <v xml:space="preserve"> OUTRAS  </v>
          </cell>
          <cell r="D479" t="str">
            <v>2018/0974</v>
          </cell>
        </row>
        <row r="480">
          <cell r="B480" t="str">
            <v>WM LAVANDERIA ESPECIALIZADA LTDA</v>
          </cell>
          <cell r="C480" t="str">
            <v xml:space="preserve"> OUTRAS  </v>
          </cell>
          <cell r="D480" t="str">
            <v>2019/0069</v>
          </cell>
        </row>
        <row r="481">
          <cell r="B481" t="str">
            <v>FAROL CONSULTORIA EMPRESARIAL LTDA ME</v>
          </cell>
          <cell r="C481" t="str">
            <v xml:space="preserve"> OUTRAS  </v>
          </cell>
          <cell r="D481" t="str">
            <v>2019/0704</v>
          </cell>
        </row>
        <row r="482">
          <cell r="B482" t="str">
            <v>PORTO SEGURO COMPANHIA DE SEGUROS GERAIS</v>
          </cell>
          <cell r="C482" t="str">
            <v xml:space="preserve"> OUTRAS  </v>
          </cell>
          <cell r="D482" t="str">
            <v>2020/1024</v>
          </cell>
        </row>
        <row r="483">
          <cell r="B483" t="str">
            <v>JULIO CESAR AIRES PONTES ALENCAR</v>
          </cell>
          <cell r="C483" t="str">
            <v xml:space="preserve"> OUTRAS  </v>
          </cell>
        </row>
        <row r="498">
          <cell r="B498" t="str">
            <v>ANDRE IOSSI PESSINI</v>
          </cell>
          <cell r="C498" t="str">
            <v xml:space="preserve"> OUTRAS  </v>
          </cell>
        </row>
        <row r="499">
          <cell r="B499" t="str">
            <v>CARLOS RENATO ISAIAS</v>
          </cell>
          <cell r="C499" t="str">
            <v xml:space="preserve"> OUTRAS  </v>
          </cell>
        </row>
        <row r="500">
          <cell r="B500" t="str">
            <v>DMP COMERCIO E SERVICOS TECNICOS EIRELI</v>
          </cell>
          <cell r="C500" t="str">
            <v xml:space="preserve"> OUTRAS  </v>
          </cell>
        </row>
        <row r="501">
          <cell r="B501" t="str">
            <v>SEGUROS SURA S.A.</v>
          </cell>
          <cell r="C501" t="str">
            <v xml:space="preserve"> OUTRAS  </v>
          </cell>
        </row>
        <row r="502">
          <cell r="B502" t="str">
            <v>JULIANA LETICIA PEREIRA GOULART</v>
          </cell>
          <cell r="C502" t="str">
            <v xml:space="preserve"> OUTRAS  </v>
          </cell>
        </row>
        <row r="503">
          <cell r="B503" t="str">
            <v>JBC ASSESSORIA E CONSULTORIA EM OBRAS LTDA - ME</v>
          </cell>
          <cell r="C503" t="str">
            <v xml:space="preserve"> OUTRAS  </v>
          </cell>
        </row>
        <row r="504">
          <cell r="B504" t="str">
            <v>FUND VESTBULAR DA UNI. EST PAULISTA JULIO DE MESQUITA FILHO VUNESP</v>
          </cell>
          <cell r="C504" t="str">
            <v xml:space="preserve"> OUTRAS  </v>
          </cell>
        </row>
        <row r="505">
          <cell r="B505" t="str">
            <v>PAULO SERGIO FOCHI</v>
          </cell>
          <cell r="C505" t="str">
            <v xml:space="preserve"> OUTRAS  </v>
          </cell>
        </row>
        <row r="506">
          <cell r="B506" t="str">
            <v>PAULO ROBERTO MARCELINO &amp; CIA LTDA - ME</v>
          </cell>
          <cell r="C506" t="str">
            <v xml:space="preserve"> OUTRAS  </v>
          </cell>
          <cell r="D506" t="str">
            <v>2021/0081</v>
          </cell>
        </row>
        <row r="507">
          <cell r="B507" t="str">
            <v>PAPELARIA E COPIADORA COPYSUL LTDA</v>
          </cell>
          <cell r="C507" t="str">
            <v xml:space="preserve"> OUTRAS  </v>
          </cell>
          <cell r="D507" t="str">
            <v>2021/0233</v>
          </cell>
        </row>
        <row r="508">
          <cell r="B508" t="str">
            <v>GOMAQ MAQUINAS PARA ESCRITORIOS LTDA.</v>
          </cell>
          <cell r="C508" t="str">
            <v xml:space="preserve"> OUTRAS  </v>
          </cell>
          <cell r="D508" t="str">
            <v>2021/0233</v>
          </cell>
        </row>
        <row r="509">
          <cell r="B509" t="str">
            <v>EMPRESA BRASILEIRA DE CORREIOS E TELEGRAFOS</v>
          </cell>
          <cell r="C509" t="str">
            <v xml:space="preserve"> OUTRAS  </v>
          </cell>
          <cell r="D509" t="str">
            <v>2021/0341</v>
          </cell>
        </row>
        <row r="510">
          <cell r="B510" t="str">
            <v>ATRIO GESTAO DE NEGOCIOS, ENGENHARIA E CONTABILIDADE LTDA</v>
          </cell>
          <cell r="C510" t="str">
            <v xml:space="preserve"> OUTRAS  </v>
          </cell>
          <cell r="D510" t="str">
            <v>2021/0352</v>
          </cell>
        </row>
        <row r="511">
          <cell r="B511" t="str">
            <v>SMART GAS DISTRIBUIDORA LTDA</v>
          </cell>
          <cell r="C511" t="str">
            <v xml:space="preserve"> OUTRAS  </v>
          </cell>
          <cell r="D511" t="str">
            <v>2021/0704</v>
          </cell>
        </row>
        <row r="512">
          <cell r="B512" t="str">
            <v>SMART GAS DISTRIBUIDORA LTDA</v>
          </cell>
          <cell r="C512" t="str">
            <v xml:space="preserve"> OUTRAS  </v>
          </cell>
          <cell r="D512" t="str">
            <v>2021/0704</v>
          </cell>
        </row>
        <row r="513">
          <cell r="B513" t="str">
            <v>SMART GAS DISTRIBUIDORA LTDA</v>
          </cell>
          <cell r="C513" t="str">
            <v xml:space="preserve"> OUTRAS  </v>
          </cell>
          <cell r="D513" t="str">
            <v>2022/0609</v>
          </cell>
        </row>
        <row r="514">
          <cell r="B514" t="str">
            <v>GOMAQ MAQUINAS PARA ESCRITORIO LTDA</v>
          </cell>
          <cell r="C514" t="str">
            <v xml:space="preserve"> OUTRAS  </v>
          </cell>
        </row>
        <row r="517">
          <cell r="B517" t="str">
            <v>NUTRICIONALE COMERCIO DE ALIMENTOS LTDA</v>
          </cell>
          <cell r="C517" t="str">
            <v>Alimentação</v>
          </cell>
          <cell r="D517" t="str">
            <v>2021/0097</v>
          </cell>
        </row>
        <row r="518">
          <cell r="B518" t="str">
            <v>NUTRICIONALE COMERCIO DE ALIMENTOS LTDA</v>
          </cell>
          <cell r="C518" t="str">
            <v>Alimentação</v>
          </cell>
          <cell r="D518" t="str">
            <v>2021/0522</v>
          </cell>
        </row>
        <row r="519">
          <cell r="B519" t="str">
            <v>MAPA COMERCIAL E DISTRIBUIDORA LTDA - EPP</v>
          </cell>
          <cell r="C519" t="str">
            <v>Alimentação</v>
          </cell>
          <cell r="D519" t="str">
            <v>2021/0522</v>
          </cell>
        </row>
        <row r="520">
          <cell r="B520" t="str">
            <v>SABIA E ROCHA LTDA - ME</v>
          </cell>
          <cell r="C520" t="str">
            <v>Alimentação</v>
          </cell>
          <cell r="D520" t="str">
            <v>2021/0522</v>
          </cell>
        </row>
        <row r="521">
          <cell r="B521" t="str">
            <v>BEEFALLO CARNES DO BRASIL LTDA</v>
          </cell>
          <cell r="C521" t="str">
            <v>Alimentação</v>
          </cell>
          <cell r="D521" t="str">
            <v>2021/0651</v>
          </cell>
        </row>
        <row r="522">
          <cell r="B522" t="str">
            <v>FRIGOBOI COMERCIO DE CARNES LTDA</v>
          </cell>
          <cell r="C522" t="str">
            <v>Alimentação</v>
          </cell>
          <cell r="D522" t="str">
            <v>2021/0651</v>
          </cell>
        </row>
        <row r="523">
          <cell r="B523" t="str">
            <v>PONTO DA CARNE DISTRIBUIDORA LTDA</v>
          </cell>
          <cell r="C523" t="str">
            <v>Alimentação</v>
          </cell>
          <cell r="D523" t="str">
            <v>2021/0651</v>
          </cell>
        </row>
        <row r="524">
          <cell r="B524" t="str">
            <v>FRIOLI FRIGORIFICO OLIVEIRA LTDA</v>
          </cell>
          <cell r="C524" t="str">
            <v>Alimentação</v>
          </cell>
          <cell r="D524" t="str">
            <v>2021/0651</v>
          </cell>
        </row>
        <row r="525">
          <cell r="B525" t="str">
            <v>LACUSINE REPRESENTACAO E COMERCIO DE ALIMENTOS EIRELI</v>
          </cell>
          <cell r="C525" t="str">
            <v>Alimentação</v>
          </cell>
          <cell r="D525" t="str">
            <v>2021/0651</v>
          </cell>
        </row>
        <row r="526">
          <cell r="B526" t="str">
            <v>MAPA COMERCIAL E DISTRIBUIDORA LTDA - EPP</v>
          </cell>
          <cell r="C526" t="str">
            <v>Alimentação</v>
          </cell>
          <cell r="D526" t="str">
            <v>2021/0682</v>
          </cell>
        </row>
        <row r="527">
          <cell r="B527" t="str">
            <v>EDSON GONZAGA MONTE ALTO LTDA - EPP</v>
          </cell>
          <cell r="C527" t="str">
            <v>Alimentação</v>
          </cell>
          <cell r="D527" t="str">
            <v>2021/0682</v>
          </cell>
        </row>
        <row r="528">
          <cell r="B528" t="str">
            <v>NATURAL FRUTO ALIMENTOS EIRELI - EPP</v>
          </cell>
          <cell r="C528" t="str">
            <v>Alimentação</v>
          </cell>
          <cell r="D528" t="str">
            <v>2021/0682</v>
          </cell>
        </row>
        <row r="529">
          <cell r="B529" t="str">
            <v>MATRIZ ALIMENTOS EIRELI - EPP</v>
          </cell>
          <cell r="C529" t="str">
            <v>Alimentação</v>
          </cell>
          <cell r="D529" t="str">
            <v>2021/0682</v>
          </cell>
        </row>
        <row r="530">
          <cell r="B530" t="str">
            <v>M &amp; E COMERCIO DE HORTIFRUTIGRANJEIROS E ALIMENTOS LTDA - EPP</v>
          </cell>
          <cell r="C530" t="str">
            <v>Alimentação</v>
          </cell>
          <cell r="D530" t="str">
            <v>2021/0682</v>
          </cell>
        </row>
        <row r="531">
          <cell r="B531" t="str">
            <v>FABIANA DA SILVA MARQUESI EIRELI - ME</v>
          </cell>
          <cell r="C531" t="str">
            <v>Alimentação</v>
          </cell>
          <cell r="D531" t="str">
            <v>2021/0682</v>
          </cell>
        </row>
        <row r="532">
          <cell r="B532" t="str">
            <v>DICARP DISTRIBUIDORA E COMERCIO DE ALIMENTOS LTDA - ME</v>
          </cell>
          <cell r="C532" t="str">
            <v>Alimentação</v>
          </cell>
          <cell r="D532" t="str">
            <v>2021/0682</v>
          </cell>
        </row>
        <row r="533">
          <cell r="B533" t="str">
            <v>M.B.V.L. COMERCIO DE PRODUTOS ALIMENTICIOS EIRELI ME</v>
          </cell>
          <cell r="C533" t="str">
            <v>Alimentação</v>
          </cell>
          <cell r="D533" t="str">
            <v>2021/0682</v>
          </cell>
        </row>
        <row r="534">
          <cell r="B534" t="str">
            <v>CITYFRUTAS COMERCIO E DISTRIBUIDORA DE PRODUTOS ALIMENTICIOS EIRELI - ME</v>
          </cell>
          <cell r="C534" t="str">
            <v>Alimentação</v>
          </cell>
          <cell r="D534" t="str">
            <v>2021/0682</v>
          </cell>
        </row>
        <row r="535">
          <cell r="B535" t="str">
            <v>MATRIZ ALIMENTOS EIRELI - EPP</v>
          </cell>
          <cell r="C535" t="str">
            <v>Alimentação</v>
          </cell>
          <cell r="D535" t="str">
            <v>2021/0683</v>
          </cell>
        </row>
        <row r="536">
          <cell r="B536" t="str">
            <v>DANIEL DELGADO RIPOSATI LTDA - ME</v>
          </cell>
          <cell r="C536" t="str">
            <v>Alimentação</v>
          </cell>
          <cell r="D536" t="str">
            <v>2021/0683</v>
          </cell>
        </row>
        <row r="537">
          <cell r="B537" t="str">
            <v>EDSON GONZAGA MONTE ALTO LTDA - EPP</v>
          </cell>
          <cell r="C537" t="str">
            <v>Alimentação</v>
          </cell>
          <cell r="D537" t="str">
            <v>2021/0683</v>
          </cell>
        </row>
        <row r="538">
          <cell r="B538" t="str">
            <v>FABIANA DA SILVA MARQUESI EIRELI - ME</v>
          </cell>
          <cell r="C538" t="str">
            <v>Alimentação</v>
          </cell>
          <cell r="D538" t="str">
            <v>2021/0683</v>
          </cell>
        </row>
        <row r="539">
          <cell r="B539" t="str">
            <v>MAPA COMERCIAL E DISTRIBUIDORA LTDA - EPP</v>
          </cell>
          <cell r="C539" t="str">
            <v>Alimentação</v>
          </cell>
          <cell r="D539" t="str">
            <v>2021/0683</v>
          </cell>
        </row>
        <row r="540">
          <cell r="B540" t="str">
            <v>M &amp; E COMERCIO DE HORTIFRUTIGRANJEIROS E ALIMENTOS LTDA - EPP</v>
          </cell>
          <cell r="C540" t="str">
            <v>Alimentação</v>
          </cell>
          <cell r="D540" t="str">
            <v>2021/0683</v>
          </cell>
        </row>
        <row r="541">
          <cell r="B541" t="str">
            <v>DICARP DISTRIBUIDORA E COMERCIO DE ALIMENTOS LTDA - ME</v>
          </cell>
          <cell r="C541" t="str">
            <v>Alimentação</v>
          </cell>
          <cell r="D541" t="str">
            <v>2021/0683</v>
          </cell>
        </row>
        <row r="542">
          <cell r="B542" t="str">
            <v>RENATO PISANI &amp; CIA LTDA - EPP</v>
          </cell>
          <cell r="C542" t="str">
            <v>Alimentação</v>
          </cell>
          <cell r="D542" t="str">
            <v>2021/0750</v>
          </cell>
        </row>
        <row r="543">
          <cell r="B543" t="str">
            <v>ALTERNATIVA LICITA LTDA - ME</v>
          </cell>
          <cell r="C543" t="str">
            <v>Alimentação</v>
          </cell>
          <cell r="D543" t="str">
            <v>2021/0878</v>
          </cell>
        </row>
        <row r="544">
          <cell r="B544" t="str">
            <v>CASTILHOS &amp; GAMBA CONEXOES COMERCIO ATACADISTA DE ALIMENTOS LTDA</v>
          </cell>
          <cell r="C544" t="str">
            <v>Alimentação</v>
          </cell>
          <cell r="D544" t="str">
            <v>2021/0878</v>
          </cell>
        </row>
        <row r="545">
          <cell r="B545" t="str">
            <v>ALTERNATIVA LICITA LTDA - ME</v>
          </cell>
          <cell r="C545" t="str">
            <v>Alimentação</v>
          </cell>
          <cell r="D545" t="str">
            <v>2021/0891</v>
          </cell>
        </row>
        <row r="546">
          <cell r="B546" t="str">
            <v>SERVI MAIS DE SAO JOSE ATACADISTA LTDA</v>
          </cell>
          <cell r="C546" t="str">
            <v>Alimentação</v>
          </cell>
          <cell r="D546" t="str">
            <v>2021/0891</v>
          </cell>
        </row>
        <row r="547">
          <cell r="B547" t="str">
            <v>DANUTRI CONSULTORIA E COMERCIO EIRELI</v>
          </cell>
          <cell r="C547" t="str">
            <v>Alimentação</v>
          </cell>
          <cell r="D547" t="str">
            <v>2021/0891</v>
          </cell>
        </row>
        <row r="548">
          <cell r="B548" t="str">
            <v>NORI DISTRIBUIDORA DE PRODUTOS ALIMENTICIOS EIRELI - EPP</v>
          </cell>
          <cell r="C548" t="str">
            <v>Alimentação</v>
          </cell>
          <cell r="D548" t="str">
            <v>2021/0891</v>
          </cell>
        </row>
        <row r="549">
          <cell r="B549" t="str">
            <v>SUPERMERCADO MORADA DO SOL EIRELI - EPP</v>
          </cell>
          <cell r="C549" t="str">
            <v>Alimentação</v>
          </cell>
          <cell r="D549" t="str">
            <v>2021/0891</v>
          </cell>
        </row>
        <row r="550">
          <cell r="B550" t="str">
            <v>CS COMERCIO DE CEREAIS LTDA - EPP</v>
          </cell>
          <cell r="C550" t="str">
            <v>Alimentação</v>
          </cell>
          <cell r="D550" t="str">
            <v>2021/0891</v>
          </cell>
        </row>
        <row r="551">
          <cell r="B551" t="str">
            <v>VASCONCELOS INDUSTRIA COMERCIO IMPORTACAO E XP LTDA</v>
          </cell>
          <cell r="C551" t="str">
            <v>Alimentação</v>
          </cell>
          <cell r="D551" t="str">
            <v>2021/0891</v>
          </cell>
        </row>
        <row r="552">
          <cell r="B552" t="str">
            <v>T SALE - COMERCIO E DISTRIBUICAO DE PRODUTOS LTDA - EPP</v>
          </cell>
          <cell r="C552" t="str">
            <v>Alimentação</v>
          </cell>
          <cell r="D552" t="str">
            <v>2021/0891</v>
          </cell>
        </row>
        <row r="553">
          <cell r="B553" t="str">
            <v>LUCIANO NAIM GERADI LTDA - ME</v>
          </cell>
          <cell r="C553" t="str">
            <v>Alimentação</v>
          </cell>
          <cell r="D553" t="str">
            <v>2022/0013</v>
          </cell>
        </row>
        <row r="554">
          <cell r="B554" t="str">
            <v>CENTROESTE CARNES E DERIVADOS LTDA</v>
          </cell>
          <cell r="C554" t="str">
            <v>Alimentação</v>
          </cell>
          <cell r="D554" t="str">
            <v>2022/0261</v>
          </cell>
        </row>
        <row r="555">
          <cell r="B555" t="str">
            <v>FRIGOBOI COMERCIO DE CARNES LTDA</v>
          </cell>
          <cell r="C555" t="str">
            <v>Alimentação</v>
          </cell>
          <cell r="D555" t="str">
            <v>2022/0261</v>
          </cell>
        </row>
        <row r="556">
          <cell r="B556" t="str">
            <v>VITANUTRI ALIMENTOS EIRELI - EPP</v>
          </cell>
          <cell r="C556" t="str">
            <v>Alimentação</v>
          </cell>
          <cell r="D556" t="str">
            <v>2022/0261</v>
          </cell>
        </row>
        <row r="557">
          <cell r="B557" t="str">
            <v>VIDABRAS - COMERCIAL DO BRASIL EIRELI - EPP</v>
          </cell>
          <cell r="C557" t="str">
            <v>Alimentação</v>
          </cell>
          <cell r="D557" t="str">
            <v>2022/0261</v>
          </cell>
        </row>
        <row r="558">
          <cell r="B558" t="str">
            <v>FRIOLI FRIGORIFICO OLIVEIRA LTDA</v>
          </cell>
          <cell r="C558" t="str">
            <v>Alimentação</v>
          </cell>
          <cell r="D558" t="str">
            <v>2022/0261</v>
          </cell>
        </row>
        <row r="559">
          <cell r="B559" t="str">
            <v>FRIGOBOI COMERCIO DE CARNES LTDA</v>
          </cell>
          <cell r="C559" t="str">
            <v>Alimentação</v>
          </cell>
          <cell r="D559" t="str">
            <v>2022/0261</v>
          </cell>
        </row>
        <row r="560">
          <cell r="B560" t="str">
            <v>ALIMENTAR DISTRIBUIDORA DE CARNES E FRIOS EIRELI</v>
          </cell>
          <cell r="C560" t="str">
            <v>Alimentação</v>
          </cell>
          <cell r="D560" t="str">
            <v>2022/0261</v>
          </cell>
        </row>
        <row r="561">
          <cell r="B561" t="str">
            <v>SUPERMERCADO MORADA DO SOL EIRELI - EPP</v>
          </cell>
          <cell r="C561" t="str">
            <v>Alimentação</v>
          </cell>
          <cell r="D561" t="str">
            <v>2022/0272</v>
          </cell>
        </row>
        <row r="562">
          <cell r="B562" t="str">
            <v>MAPA COMERCIAL E DISTRIBUIDORA LTDA - EPP</v>
          </cell>
          <cell r="C562" t="str">
            <v>Alimentação</v>
          </cell>
          <cell r="D562" t="str">
            <v>2022/0272</v>
          </cell>
        </row>
        <row r="563">
          <cell r="B563" t="str">
            <v>ALIMENTAR DISTRIBUIDORA DE CARNES E FRIOS EIRELI</v>
          </cell>
          <cell r="C563" t="str">
            <v>Alimentação</v>
          </cell>
          <cell r="D563" t="str">
            <v>2022/0272</v>
          </cell>
        </row>
        <row r="564">
          <cell r="B564" t="str">
            <v>ROSILENE VIEIRA LOPES - EPP</v>
          </cell>
          <cell r="C564" t="str">
            <v>Alimentação</v>
          </cell>
          <cell r="D564" t="str">
            <v>2022/0276</v>
          </cell>
        </row>
        <row r="565">
          <cell r="B565" t="str">
            <v>NUTRI ARTHI COMERCIAL LTDA  ME</v>
          </cell>
          <cell r="C565" t="str">
            <v>Alimentação</v>
          </cell>
          <cell r="D565" t="str">
            <v>2022/0276</v>
          </cell>
        </row>
        <row r="566">
          <cell r="B566" t="str">
            <v>ALTERNATIVA LICITA LTDA - ME</v>
          </cell>
          <cell r="C566" t="str">
            <v>Alimentação</v>
          </cell>
          <cell r="D566" t="str">
            <v>2022/0276</v>
          </cell>
        </row>
        <row r="567">
          <cell r="B567" t="str">
            <v>NUTRIPORT COMERCIAL LTDA</v>
          </cell>
          <cell r="C567" t="str">
            <v>Alimentação</v>
          </cell>
          <cell r="D567" t="str">
            <v>2022/0276</v>
          </cell>
        </row>
        <row r="568">
          <cell r="B568" t="str">
            <v>ALTERNATIVA LICITA LTDA - ME</v>
          </cell>
          <cell r="C568" t="str">
            <v>Alimentação</v>
          </cell>
          <cell r="D568" t="str">
            <v>2022/0390</v>
          </cell>
        </row>
        <row r="569">
          <cell r="B569" t="str">
            <v>MAPA COMERCIAL E DISTRIBUIDORA LTDA - EPP</v>
          </cell>
          <cell r="C569" t="str">
            <v>Alimentação</v>
          </cell>
          <cell r="D569" t="str">
            <v>2022/0390</v>
          </cell>
        </row>
        <row r="570">
          <cell r="B570" t="str">
            <v>LUCIANO NAIM GERADI LTDA - ME</v>
          </cell>
          <cell r="C570" t="str">
            <v>Alimentação</v>
          </cell>
          <cell r="D570" t="str">
            <v>2022/0390</v>
          </cell>
        </row>
        <row r="571">
          <cell r="B571" t="str">
            <v>ALIMENTAR DISTRIBUIDORA DE CARNES E FRIOS EIRELI</v>
          </cell>
          <cell r="C571" t="str">
            <v>Alimentação</v>
          </cell>
          <cell r="D571" t="str">
            <v>2022/0390</v>
          </cell>
        </row>
        <row r="572">
          <cell r="B572" t="str">
            <v>NUTRICIONALE COMERCIO DE ALIMENTOS LTDA</v>
          </cell>
          <cell r="C572" t="str">
            <v>Alimentação</v>
          </cell>
          <cell r="D572" t="str">
            <v>2022/0390</v>
          </cell>
        </row>
        <row r="573">
          <cell r="B573" t="str">
            <v>ALIMENTAR DISTRIBUIDORA DE CARNES E FRIOS EIRELI</v>
          </cell>
          <cell r="C573" t="str">
            <v>Alimentação</v>
          </cell>
          <cell r="D573" t="str">
            <v>2022/0390</v>
          </cell>
        </row>
        <row r="574">
          <cell r="B574" t="str">
            <v>SABIA E ROCHA LTDA - ME</v>
          </cell>
          <cell r="C574" t="str">
            <v>Alimentação</v>
          </cell>
          <cell r="D574" t="str">
            <v>2022/0390</v>
          </cell>
        </row>
        <row r="575">
          <cell r="B575" t="str">
            <v>CS COMERCIO DE CEREAIS LTDA - EPP</v>
          </cell>
          <cell r="C575" t="str">
            <v>Alimentação</v>
          </cell>
          <cell r="D575" t="str">
            <v>2022/0419</v>
          </cell>
        </row>
        <row r="576">
          <cell r="B576" t="str">
            <v>ALTERNATIVA LICITA LTDA - ME</v>
          </cell>
          <cell r="C576" t="str">
            <v>Alimentação</v>
          </cell>
          <cell r="D576" t="str">
            <v>2022/0419</v>
          </cell>
        </row>
        <row r="577">
          <cell r="B577" t="str">
            <v>ALIMENTAR DISTRIBUIDORA DE CARNES E FRIOS EIRELI</v>
          </cell>
          <cell r="C577" t="str">
            <v>Alimentação</v>
          </cell>
          <cell r="D577" t="str">
            <v>2022/0419</v>
          </cell>
        </row>
        <row r="578">
          <cell r="B578" t="str">
            <v>SERVI MAIS DE SAO JOSE ATACADISTA LTDA</v>
          </cell>
          <cell r="C578" t="str">
            <v>Alimentação</v>
          </cell>
          <cell r="D578" t="str">
            <v>2022/0419</v>
          </cell>
        </row>
        <row r="579">
          <cell r="B579" t="str">
            <v>NORI DISTRIBUIDORA DE PRODUTOS ALIMENTICIOS EIRELI - EPP</v>
          </cell>
          <cell r="C579" t="str">
            <v>Alimentação</v>
          </cell>
          <cell r="D579" t="str">
            <v>2022/0419</v>
          </cell>
        </row>
        <row r="580">
          <cell r="B580" t="str">
            <v>T SALE - COMERCIO E DISTRIBUICAO DE PRODUTOS LTDA - EPP</v>
          </cell>
          <cell r="C580" t="str">
            <v>Alimentação</v>
          </cell>
          <cell r="D580" t="str">
            <v>2022/0419</v>
          </cell>
        </row>
        <row r="581">
          <cell r="B581" t="str">
            <v>LACTOSOJA SERVICOS E COMERCIO DE ALIMENTOS EIRELI - EPP</v>
          </cell>
          <cell r="C581" t="str">
            <v>Alimentação</v>
          </cell>
          <cell r="D581" t="str">
            <v>2022/0419</v>
          </cell>
        </row>
        <row r="582">
          <cell r="B582" t="str">
            <v>ALIMENTAR DISTRIBUIDORA DE CARNES E FRIOS EIRELI</v>
          </cell>
          <cell r="C582" t="str">
            <v>Alimentação</v>
          </cell>
          <cell r="D582" t="str">
            <v>2022/0419</v>
          </cell>
        </row>
        <row r="583">
          <cell r="B583" t="str">
            <v>DANUTRI CONSULTORIA E COMERCIO EIRELI</v>
          </cell>
          <cell r="C583" t="str">
            <v>Alimentação</v>
          </cell>
          <cell r="D583" t="str">
            <v>2022/0419</v>
          </cell>
        </row>
        <row r="584">
          <cell r="B584" t="str">
            <v>ALTERNATIVA LICITA LTDA - ME</v>
          </cell>
          <cell r="C584" t="str">
            <v>Alimentação</v>
          </cell>
          <cell r="D584" t="str">
            <v>2022/0419</v>
          </cell>
        </row>
        <row r="585">
          <cell r="B585" t="str">
            <v>RENATO PISANI &amp; CIA LTDA - EPP</v>
          </cell>
          <cell r="C585" t="str">
            <v>Alimentação</v>
          </cell>
          <cell r="D585" t="str">
            <v>2022/0726</v>
          </cell>
        </row>
        <row r="586">
          <cell r="B586" t="str">
            <v>ALTERNATIVA LICITA LTDA - ME</v>
          </cell>
          <cell r="C586" t="str">
            <v>Alimentação</v>
          </cell>
          <cell r="D586" t="str">
            <v>2022/0904</v>
          </cell>
        </row>
        <row r="587">
          <cell r="B587" t="str">
            <v>MATRIZ ALIMENTOS EIRELI - EPP</v>
          </cell>
          <cell r="C587" t="str">
            <v>Alimentação</v>
          </cell>
          <cell r="D587" t="str">
            <v>2022/0904</v>
          </cell>
        </row>
        <row r="588">
          <cell r="B588" t="str">
            <v>DICARP DISTRIBUIDORA E COMERCIO DE ALIMENTOS LTDA - ME</v>
          </cell>
          <cell r="C588" t="str">
            <v>Alimentação</v>
          </cell>
          <cell r="D588" t="str">
            <v>2022/0904</v>
          </cell>
        </row>
        <row r="589">
          <cell r="B589" t="str">
            <v>DANIEL DELGADO RIPOSATI LTDA - ME</v>
          </cell>
          <cell r="C589" t="str">
            <v>Alimentação</v>
          </cell>
          <cell r="D589" t="str">
            <v>2022/0904</v>
          </cell>
        </row>
        <row r="590">
          <cell r="D590" t="str">
            <v>2022/0726</v>
          </cell>
        </row>
        <row r="591">
          <cell r="D591" t="str">
            <v>2022/0904</v>
          </cell>
        </row>
        <row r="592">
          <cell r="D592" t="str">
            <v>2022/0904</v>
          </cell>
        </row>
        <row r="593">
          <cell r="D593" t="str">
            <v>2022/0904</v>
          </cell>
        </row>
        <row r="594">
          <cell r="D594" t="str">
            <v>2022/0904</v>
          </cell>
        </row>
        <row r="608">
          <cell r="B608" t="str">
            <v>COOPERATIVA AGROPECUARIA DE SAO JOSE DO RIO PARDO E REGIAO -  COOPARDENSE</v>
          </cell>
          <cell r="C608" t="str">
            <v>AGF</v>
          </cell>
          <cell r="D608" t="str">
            <v>2021/0518</v>
          </cell>
        </row>
        <row r="609">
          <cell r="B609" t="str">
            <v>COOPERATIVA DE PRODUCAO E COMERCIALIZACAO DOS PEQUENOS PRODUTORES RURAIS DO ESTADO DE SAO PAULO</v>
          </cell>
          <cell r="C609" t="str">
            <v>AGF</v>
          </cell>
          <cell r="D609" t="str">
            <v>2021/0518</v>
          </cell>
        </row>
        <row r="610">
          <cell r="B610" t="str">
            <v>COOPERATIVA AGROPECUARIA DA AGRICULTURA FAMILIAR DE PARAGUACU PAULISTA E REGIAO</v>
          </cell>
          <cell r="C610" t="str">
            <v>AGF</v>
          </cell>
          <cell r="D610" t="str">
            <v>2021/0518</v>
          </cell>
        </row>
        <row r="611">
          <cell r="B611" t="str">
            <v>COOPERATIVA AGROPECUARIA DOURADOS</v>
          </cell>
          <cell r="C611" t="str">
            <v>AGF</v>
          </cell>
          <cell r="D611" t="str">
            <v>2021/0518</v>
          </cell>
        </row>
        <row r="612">
          <cell r="B612" t="str">
            <v>ASSOCIACAO VIDA ORGANICA - AVIOR</v>
          </cell>
          <cell r="C612" t="str">
            <v>AGF</v>
          </cell>
          <cell r="D612" t="str">
            <v>2021/0518</v>
          </cell>
        </row>
        <row r="613">
          <cell r="B613" t="str">
            <v>COOPERATIVA DE COMERCIALIZACAO E REFORMA AGRARIA AVANTE LTDA.</v>
          </cell>
          <cell r="C613" t="str">
            <v>AGF</v>
          </cell>
          <cell r="D613" t="str">
            <v>2021/0518</v>
          </cell>
        </row>
        <row r="614">
          <cell r="B614" t="str">
            <v>COOPERATIVA AGROPECUARIA DOURADOS</v>
          </cell>
          <cell r="C614" t="str">
            <v>AGF</v>
          </cell>
          <cell r="D614" t="str">
            <v>2021/0893</v>
          </cell>
        </row>
        <row r="615">
          <cell r="B615" t="str">
            <v>COOPERATIVA ORGANICA AGROFLORESTAL COMUNA DA TERRA - COMUNA</v>
          </cell>
          <cell r="C615" t="str">
            <v>AGF</v>
          </cell>
          <cell r="D615" t="str">
            <v>2021/0893</v>
          </cell>
        </row>
        <row r="616">
          <cell r="B616" t="str">
            <v>COOPERATIVA AGROECOLOGICA MAOS DA TERRA - COMATER</v>
          </cell>
          <cell r="C616" t="str">
            <v>AGF</v>
          </cell>
          <cell r="D616" t="str">
            <v>2021/0893</v>
          </cell>
        </row>
        <row r="617">
          <cell r="B617" t="str">
            <v>ASSOCIACAO VIDA ORGANICA - AVIOR</v>
          </cell>
          <cell r="C617" t="str">
            <v>AGF</v>
          </cell>
          <cell r="D617" t="str">
            <v>2021/0893</v>
          </cell>
        </row>
        <row r="618">
          <cell r="B618" t="str">
            <v>ASSOCIACAO DOS MORADORES DO ASSENTAMENTO MARIO LAGO</v>
          </cell>
          <cell r="C618" t="str">
            <v>AGF</v>
          </cell>
          <cell r="D618" t="str">
            <v>2021/0893</v>
          </cell>
        </row>
        <row r="619">
          <cell r="B619" t="str">
            <v>ASSOCIACAO DOS PEQUENOS PRODUTORES RURAIS DOURADOS</v>
          </cell>
          <cell r="C619" t="str">
            <v>AGF</v>
          </cell>
          <cell r="D619" t="str">
            <v>2022/0093</v>
          </cell>
        </row>
        <row r="620">
          <cell r="B620" t="str">
            <v>COOPERATIVA AGROPECUARIA DOURADOS</v>
          </cell>
          <cell r="C620" t="str">
            <v>AGF</v>
          </cell>
          <cell r="D620" t="str">
            <v>2022/0093</v>
          </cell>
        </row>
        <row r="621">
          <cell r="B621" t="str">
            <v>ASSOCIACAO VIDA ORGANICA - AVIOR</v>
          </cell>
          <cell r="C621" t="str">
            <v>AGF</v>
          </cell>
          <cell r="D621" t="str">
            <v>2022/0093</v>
          </cell>
        </row>
        <row r="622">
          <cell r="B622" t="str">
            <v>COOPERATIVA DE PRODUCAO E COMERCIALIZACAO DOS PEQUENOS PRODUTORES RURAIS DO ESTADO DE SAO PAULO</v>
          </cell>
          <cell r="C622" t="str">
            <v>AGF</v>
          </cell>
          <cell r="D622" t="str">
            <v>2022/0258</v>
          </cell>
        </row>
        <row r="623">
          <cell r="B623" t="str">
            <v>ANAFAM - ASSOCIACAO NACIONAL DOS AGRICULTORES FAMILIARES</v>
          </cell>
          <cell r="C623" t="str">
            <v>AGF</v>
          </cell>
          <cell r="D623" t="str">
            <v>2022/0258</v>
          </cell>
        </row>
        <row r="624">
          <cell r="B624" t="str">
            <v>COOPERATIVA DE PROD. IND. E COM. AGROPECUARIA DOS ASSENTADOS E AGR. FAM. DA REGIAO NOROESTE DO ESTADO DE SAO PAULO</v>
          </cell>
          <cell r="C624" t="str">
            <v>AGF</v>
          </cell>
          <cell r="D624" t="str">
            <v>2022/0258</v>
          </cell>
        </row>
        <row r="634">
          <cell r="B634" t="str">
            <v>ASSOC.DEFIC.VISUAIS DE R.P.- ADEVIRP</v>
          </cell>
          <cell r="C634" t="str">
            <v>CONVENIADAS</v>
          </cell>
        </row>
        <row r="635">
          <cell r="B635" t="str">
            <v>ASSOC.MANTEN. DA ESCOLA SATHYA SAI RIB. PRETO</v>
          </cell>
          <cell r="C635" t="str">
            <v>CONVENIADAS</v>
          </cell>
        </row>
        <row r="636">
          <cell r="B636" t="str">
            <v>ASSOCIACAO AU.M.BERTONI CR.N.S.DE FATIMA</v>
          </cell>
          <cell r="C636" t="str">
            <v>CONVENIADAS</v>
          </cell>
        </row>
        <row r="637">
          <cell r="B637" t="str">
            <v>ASSOCIACAO BENEF.ESP. NAVE DA SAUDADE</v>
          </cell>
          <cell r="C637" t="str">
            <v>CONVENIADAS</v>
          </cell>
        </row>
        <row r="638">
          <cell r="B638" t="str">
            <v>ASSOCIACAO DE AMIGOS DO AUTISTA</v>
          </cell>
          <cell r="C638" t="str">
            <v>CONVENIADAS</v>
          </cell>
        </row>
        <row r="639">
          <cell r="B639" t="str">
            <v>ASSOCIACAO DE BENEFICENCIA AUTA DE SOUZA</v>
          </cell>
          <cell r="C639" t="str">
            <v>CONVENIADAS</v>
          </cell>
        </row>
        <row r="640">
          <cell r="B640" t="str">
            <v>ASSOCIACAO EDUCACIONAL E CULTURAL AMIGOS SOLIDARIOS</v>
          </cell>
          <cell r="C640" t="str">
            <v>CONVENIADAS</v>
          </cell>
        </row>
        <row r="641">
          <cell r="B641" t="str">
            <v>CAEERP CENTRO ATIV ESP. DE RIB. PRETO</v>
          </cell>
          <cell r="C641" t="str">
            <v>CONVENIADAS</v>
          </cell>
        </row>
        <row r="642">
          <cell r="B642" t="str">
            <v>CASA DA CRIANCA IRMA CRUCIFIXA</v>
          </cell>
          <cell r="C642" t="str">
            <v>CONVENIADAS</v>
          </cell>
        </row>
        <row r="643">
          <cell r="B643" t="str">
            <v>CASA DA CRIANCA SANTO ANTONIO</v>
          </cell>
          <cell r="C643" t="str">
            <v>CONVENIADAS</v>
          </cell>
        </row>
        <row r="644">
          <cell r="B644" t="str">
            <v>CASA DE EMMANUEL BENCAO DE PAZ</v>
          </cell>
          <cell r="C644" t="str">
            <v>CONVENIADAS</v>
          </cell>
        </row>
        <row r="645">
          <cell r="B645" t="str">
            <v>CASAS DE BETANIA</v>
          </cell>
          <cell r="C645" t="str">
            <v>CONVENIADAS</v>
          </cell>
        </row>
        <row r="646">
          <cell r="B646" t="str">
            <v>CENTRO ANN SULLIVAN DO BRASIL-RIB.PRETO</v>
          </cell>
          <cell r="C646" t="str">
            <v>CONVENIADAS</v>
          </cell>
        </row>
        <row r="647">
          <cell r="B647" t="str">
            <v>CENTRO ESP.APREN.DO EVANG.- LAR ESCOLA</v>
          </cell>
          <cell r="C647" t="str">
            <v>CONVENIADAS</v>
          </cell>
        </row>
        <row r="648">
          <cell r="B648" t="str">
            <v>CRECHE BOM JESUS DA ESPERANCA</v>
          </cell>
          <cell r="C648" t="str">
            <v>CONVENIADAS</v>
          </cell>
        </row>
        <row r="649">
          <cell r="B649" t="str">
            <v>CRECHE PINGO DE LEITE</v>
          </cell>
          <cell r="C649" t="str">
            <v>CONVENIADAS</v>
          </cell>
        </row>
        <row r="650">
          <cell r="B650" t="str">
            <v>CRECHE VOVO MECA - UNIFIC. KARDEC. RIB. PR</v>
          </cell>
          <cell r="C650" t="str">
            <v>CONVENIADAS</v>
          </cell>
        </row>
        <row r="651">
          <cell r="B651" t="str">
            <v>E.E.I. MARIA DE NAZARE - ASSOC. ASSIST. MARIA DE NAZARE</v>
          </cell>
          <cell r="C651" t="str">
            <v>CONVENIADAS</v>
          </cell>
        </row>
        <row r="652">
          <cell r="B652" t="str">
            <v>FUNDACAO EDUCANDARIO CEL. QUITO JUNQUEIRA</v>
          </cell>
          <cell r="C652" t="str">
            <v>CONVENIADAS</v>
          </cell>
        </row>
        <row r="653">
          <cell r="B653" t="str">
            <v>INSTITUTO ESPIRITA PAULO DE TARSO - CREC</v>
          </cell>
          <cell r="C653" t="str">
            <v>CONVENIADAS</v>
          </cell>
        </row>
        <row r="654">
          <cell r="B654" t="str">
            <v>INSTITUTO JOSE EDISON DE PAULA MARQUES - IJEPAM</v>
          </cell>
          <cell r="C654" t="str">
            <v>CONVENIADAS</v>
          </cell>
        </row>
        <row r="655">
          <cell r="B655" t="str">
            <v>LAR DA CRIANCA E CRECHE VINDE MENINOS</v>
          </cell>
          <cell r="C655" t="str">
            <v>CONVENIADAS</v>
          </cell>
        </row>
        <row r="656">
          <cell r="B656" t="str">
            <v>LAR IRMA IZOLINA</v>
          </cell>
          <cell r="C656" t="str">
            <v>CONVENIADAS</v>
          </cell>
        </row>
        <row r="657">
          <cell r="B657" t="str">
            <v>LIGA DAS S. CAT.DE RIB. PRETO C.MODELO</v>
          </cell>
          <cell r="C657" t="str">
            <v>CONVENIADAS</v>
          </cell>
        </row>
        <row r="658">
          <cell r="B658" t="str">
            <v>ORGANIZACAO C.STO ANT. MARIA DE CLARET</v>
          </cell>
          <cell r="C658" t="str">
            <v>CONVENIADAS</v>
          </cell>
        </row>
        <row r="659">
          <cell r="B659" t="str">
            <v>SOCIEDADE BEN.VINTE E CINCO DE DEZEMBRO</v>
          </cell>
          <cell r="C659" t="str">
            <v>CONVENIADAS</v>
          </cell>
        </row>
        <row r="660">
          <cell r="B660" t="str">
            <v>SOCIEDADE ESPIRITA BENEDITO ROSA DE JESUS</v>
          </cell>
          <cell r="C660" t="str">
            <v>CONVENIADAS</v>
          </cell>
        </row>
        <row r="661">
          <cell r="B661" t="str">
            <v>APAE-ASSOCIACAO DE PAIS E AMIGOS EXCEP</v>
          </cell>
          <cell r="C661" t="str">
            <v>CONVENIADAS</v>
          </cell>
        </row>
        <row r="668">
          <cell r="B668" t="str">
            <v>01.110.0000</v>
          </cell>
          <cell r="C668" t="str">
            <v>Tesouro</v>
          </cell>
        </row>
        <row r="669">
          <cell r="B669" t="str">
            <v>01.200.0000</v>
          </cell>
          <cell r="C669" t="str">
            <v>Próprio</v>
          </cell>
        </row>
        <row r="670">
          <cell r="B670" t="str">
            <v>01.210.0000</v>
          </cell>
          <cell r="C670" t="str">
            <v>Próprio</v>
          </cell>
        </row>
        <row r="671">
          <cell r="B671" t="str">
            <v>01.212.0000</v>
          </cell>
          <cell r="C671" t="str">
            <v>Próprio</v>
          </cell>
        </row>
        <row r="672">
          <cell r="B672" t="str">
            <v>01.213.0000</v>
          </cell>
          <cell r="C672" t="str">
            <v>Próprio</v>
          </cell>
        </row>
        <row r="673">
          <cell r="B673" t="str">
            <v>01.220.0000</v>
          </cell>
          <cell r="C673" t="str">
            <v>Próprio</v>
          </cell>
        </row>
        <row r="674">
          <cell r="B674" t="str">
            <v>01.240.0000</v>
          </cell>
          <cell r="C674" t="str">
            <v>Próprio</v>
          </cell>
        </row>
        <row r="675">
          <cell r="B675" t="str">
            <v>02.220.0010</v>
          </cell>
          <cell r="C675" t="str">
            <v>Transporte Escolar do Estado</v>
          </cell>
        </row>
        <row r="676">
          <cell r="B676" t="str">
            <v>02.220.0030</v>
          </cell>
          <cell r="C676" t="str">
            <v>Outros Estaduais</v>
          </cell>
        </row>
        <row r="677">
          <cell r="B677" t="str">
            <v>02.261.0000</v>
          </cell>
          <cell r="C677" t="str">
            <v>Fundeb</v>
          </cell>
        </row>
        <row r="678">
          <cell r="B678" t="str">
            <v>02.262.0000</v>
          </cell>
          <cell r="C678" t="str">
            <v>Fundeb</v>
          </cell>
        </row>
        <row r="679">
          <cell r="B679" t="str">
            <v>02.264.0000</v>
          </cell>
          <cell r="C679" t="str">
            <v>Fundeb - Receita de Exercício Anterior</v>
          </cell>
        </row>
        <row r="680">
          <cell r="B680" t="str">
            <v>02.271.0000</v>
          </cell>
          <cell r="C680" t="str">
            <v>Fundeb</v>
          </cell>
        </row>
        <row r="681">
          <cell r="B681" t="str">
            <v>02.272.0000</v>
          </cell>
          <cell r="C681" t="str">
            <v>Fundeb</v>
          </cell>
        </row>
        <row r="682">
          <cell r="B682" t="str">
            <v>05.200.0005</v>
          </cell>
          <cell r="C682" t="str">
            <v>PNAE</v>
          </cell>
        </row>
        <row r="683">
          <cell r="C683" t="str">
            <v>PNATE</v>
          </cell>
        </row>
        <row r="684">
          <cell r="B684" t="str">
            <v>05.210.0001</v>
          </cell>
          <cell r="C684" t="str">
            <v>Outros Federais</v>
          </cell>
        </row>
        <row r="685">
          <cell r="B685" t="str">
            <v>05.220.0001</v>
          </cell>
          <cell r="C685" t="str">
            <v>QSE</v>
          </cell>
        </row>
        <row r="686">
          <cell r="B686" t="str">
            <v>07.100.0188</v>
          </cell>
          <cell r="C686" t="str">
            <v>Operação de Crédito</v>
          </cell>
        </row>
        <row r="687">
          <cell r="B687" t="str">
            <v>05.200.0005</v>
          </cell>
          <cell r="C687" t="str">
            <v xml:space="preserve">PNAE </v>
          </cell>
        </row>
        <row r="688">
          <cell r="B688" t="str">
            <v>05.200.0010</v>
          </cell>
          <cell r="C688" t="str">
            <v>PNAE AGF</v>
          </cell>
        </row>
        <row r="689">
          <cell r="B689">
            <v>8</v>
          </cell>
        </row>
        <row r="690">
          <cell r="B690">
            <v>7</v>
          </cell>
          <cell r="C690" t="str">
            <v>Outros Recursos</v>
          </cell>
        </row>
        <row r="691">
          <cell r="B691">
            <v>52200001</v>
          </cell>
          <cell r="C691" t="str">
            <v>Emenda Parlamentar</v>
          </cell>
        </row>
        <row r="693">
          <cell r="B693" t="str">
            <v>05.282.0000</v>
          </cell>
          <cell r="C693" t="str">
            <v>QSE</v>
          </cell>
        </row>
        <row r="694">
          <cell r="B694" t="str">
            <v>05.281.0000</v>
          </cell>
          <cell r="C694" t="str">
            <v>QSE</v>
          </cell>
        </row>
        <row r="695">
          <cell r="B695" t="str">
            <v>05.280.0000</v>
          </cell>
          <cell r="C695" t="str">
            <v>QSE</v>
          </cell>
        </row>
        <row r="696">
          <cell r="B696" t="str">
            <v>07.100.0201</v>
          </cell>
          <cell r="C696" t="str">
            <v>Operação de Crédito</v>
          </cell>
        </row>
        <row r="697">
          <cell r="B697" t="str">
            <v>07.100.0231</v>
          </cell>
          <cell r="C697" t="str">
            <v>Operação de Crédito</v>
          </cell>
        </row>
        <row r="749">
          <cell r="C749" t="str">
            <v>REAL</v>
          </cell>
        </row>
        <row r="750">
          <cell r="C750" t="str">
            <v>PREVISÃO</v>
          </cell>
        </row>
        <row r="768">
          <cell r="B768" t="str">
            <v>CODERP CIA DE DESENVOLVIMENTO ECONOMICO DE RIB PRETO</v>
          </cell>
          <cell r="C768" t="str">
            <v>Coderp</v>
          </cell>
          <cell r="D768" t="str">
            <v>2017/0399</v>
          </cell>
        </row>
        <row r="769">
          <cell r="B769" t="str">
            <v>CODERP CIA DE DESENVOLVIMENTO ECONOMICO DE RIB PRETO</v>
          </cell>
          <cell r="C769" t="str">
            <v>Coderp</v>
          </cell>
          <cell r="D769" t="str">
            <v>2017/0399</v>
          </cell>
        </row>
        <row r="770">
          <cell r="B770" t="str">
            <v>CODERP CIA DE DESENVOLVIMENTO ECONOMICO DE RIB PRETO</v>
          </cell>
          <cell r="C770" t="str">
            <v>Coderp</v>
          </cell>
          <cell r="D770" t="str">
            <v>2017/0399</v>
          </cell>
        </row>
        <row r="771">
          <cell r="B771" t="str">
            <v>CODERP CIA DE DESENVOLVIMENTO ECONOMICO DE RIB PRETO</v>
          </cell>
          <cell r="C771" t="str">
            <v>Coderp</v>
          </cell>
          <cell r="D771" t="str">
            <v>2018/0974</v>
          </cell>
        </row>
        <row r="772">
          <cell r="B772" t="str">
            <v>CODERP CIA DE DESENVOLVIMENTO ECONOMICO DE RIB PRETO</v>
          </cell>
          <cell r="C772" t="str">
            <v>Coderp</v>
          </cell>
          <cell r="D772" t="str">
            <v>2018/1183</v>
          </cell>
        </row>
        <row r="773">
          <cell r="B773" t="str">
            <v>CODERP CIA DE DESENVOLVIMENTO ECONOMICO DE RIB PRETO</v>
          </cell>
          <cell r="C773" t="str">
            <v>Coderp</v>
          </cell>
          <cell r="D773" t="str">
            <v>2018/1183</v>
          </cell>
        </row>
        <row r="774">
          <cell r="B774" t="str">
            <v>CODERP CIA DE DESENVOLVIMENTO ECONOMICO DE RIB PRETO</v>
          </cell>
          <cell r="C774" t="str">
            <v>Coderp</v>
          </cell>
          <cell r="D774" t="str">
            <v>2018/0974</v>
          </cell>
        </row>
        <row r="775">
          <cell r="B775" t="str">
            <v>CODERP CIA DE DESENVOLVIMENTO ECONOMICO DE RIB PRETO</v>
          </cell>
          <cell r="C775" t="str">
            <v>Coderp</v>
          </cell>
          <cell r="D775" t="str">
            <v>2018/1159</v>
          </cell>
        </row>
        <row r="776">
          <cell r="B776" t="str">
            <v>CODERP CIA DE DESENVOLVIMENTO ECONOMICO DE RIB PRETO</v>
          </cell>
          <cell r="C776" t="str">
            <v>Coderp</v>
          </cell>
          <cell r="D776" t="str">
            <v>2018/1183</v>
          </cell>
        </row>
        <row r="777">
          <cell r="B777" t="str">
            <v>CODERP CIA DE DESENVOLVIMENTO ECONOMICO DE RIB PRETO</v>
          </cell>
          <cell r="C777" t="str">
            <v>Coderp</v>
          </cell>
          <cell r="D777" t="str">
            <v>2019/0401</v>
          </cell>
        </row>
        <row r="778">
          <cell r="B778" t="str">
            <v>CODERP CIA DE DESENVOLVIMENTO ECONOMICO DE RIB PRETO</v>
          </cell>
          <cell r="C778" t="str">
            <v>Coderp</v>
          </cell>
          <cell r="D778" t="str">
            <v>2020/0412</v>
          </cell>
        </row>
        <row r="779">
          <cell r="B779" t="str">
            <v>CODERP CIA DE DESENVOLVIMENTO ECONOMICO DE RIB PRETO</v>
          </cell>
          <cell r="C779" t="str">
            <v>Coderp</v>
          </cell>
          <cell r="D779" t="str">
            <v>2020/0651</v>
          </cell>
        </row>
        <row r="780">
          <cell r="B780" t="str">
            <v>CODERP CIA DE DESENVOLVIMENTO ECONOMICO DE RIB PRETO</v>
          </cell>
          <cell r="C780" t="str">
            <v>Coderp</v>
          </cell>
          <cell r="D780" t="str">
            <v>2022/0223</v>
          </cell>
        </row>
        <row r="781">
          <cell r="B781" t="str">
            <v>CODERP CIA DE DESENVOLVIMENTO ECONOMICO DE RIB PRETO</v>
          </cell>
          <cell r="C781" t="str">
            <v>Coderp</v>
          </cell>
          <cell r="D781" t="str">
            <v>2022/0579</v>
          </cell>
        </row>
        <row r="782">
          <cell r="B782" t="str">
            <v>CODERP CIA DE DESENVOLVIMENTO ECONOMICO DE RIB PRETO</v>
          </cell>
          <cell r="C782" t="str">
            <v>Coderp</v>
          </cell>
          <cell r="D782" t="str">
            <v>2022/0585</v>
          </cell>
        </row>
        <row r="783">
          <cell r="B783" t="str">
            <v>CODERP CIA DE DESENVOLVIMENTO ECONOMICO DE RIB PRETO - EM LIQUIDACAO</v>
          </cell>
          <cell r="C783" t="str">
            <v>Coderp</v>
          </cell>
        </row>
        <row r="786">
          <cell r="B786" t="str">
            <v>COMPANHIA PAULISTA DE FORCA E LUZ</v>
          </cell>
          <cell r="D786" t="str">
            <v>2017/0399</v>
          </cell>
        </row>
        <row r="787">
          <cell r="B787" t="str">
            <v>COMPANHIA PAULISTA DE FORCA E LUZ</v>
          </cell>
          <cell r="D787" t="str">
            <v>2017/0399</v>
          </cell>
        </row>
        <row r="788">
          <cell r="B788" t="str">
            <v>COMPANHIA PAULISTA DE FORCA E LUZ</v>
          </cell>
          <cell r="D788" t="str">
            <v>2017/0399</v>
          </cell>
        </row>
        <row r="789">
          <cell r="B789" t="str">
            <v>COMPANHIA PAULISTA DE FORCA E LUZ</v>
          </cell>
          <cell r="D789" t="str">
            <v>2017/0399</v>
          </cell>
        </row>
        <row r="790">
          <cell r="B790" t="str">
            <v>COMPANHIA PAULISTA DE FORCA E LUZ</v>
          </cell>
          <cell r="D790" t="str">
            <v>2017/0399</v>
          </cell>
        </row>
        <row r="791">
          <cell r="B791" t="str">
            <v>COMPANHIA PAULISTA DE FORCA E LUZ</v>
          </cell>
          <cell r="D791" t="str">
            <v>2018/0412</v>
          </cell>
        </row>
        <row r="792">
          <cell r="B792" t="str">
            <v>COMPANHIA PAULISTA DE FORCA E LUZ</v>
          </cell>
          <cell r="D792" t="str">
            <v>2018/0412</v>
          </cell>
        </row>
        <row r="793">
          <cell r="B793" t="str">
            <v>COMPANHIA PAULISTA DE FORCA E LUZ</v>
          </cell>
          <cell r="D793" t="str">
            <v>2018/0412</v>
          </cell>
        </row>
        <row r="794">
          <cell r="B794" t="str">
            <v>COMPANHIA PAULISTA DE FORCA E LUZ</v>
          </cell>
          <cell r="D794" t="str">
            <v>2018/0412</v>
          </cell>
        </row>
        <row r="795">
          <cell r="B795" t="str">
            <v>COMPANHIA PAULISTA DE FORCA E LUZ</v>
          </cell>
          <cell r="D795" t="str">
            <v>2018/0412</v>
          </cell>
        </row>
        <row r="796">
          <cell r="B796" t="str">
            <v>COMPANHIA PAULISTA DE FORCA E LUZ</v>
          </cell>
          <cell r="D796" t="str">
            <v>2018/0412</v>
          </cell>
        </row>
        <row r="797">
          <cell r="B797" t="str">
            <v>COMPANHIA PAULISTA DE FORCA E LUZ</v>
          </cell>
          <cell r="D797" t="str">
            <v>2018/0412</v>
          </cell>
        </row>
        <row r="798">
          <cell r="B798" t="str">
            <v>COMPANHIA PAULISTA DE FORCA E LUZ</v>
          </cell>
          <cell r="D798" t="str">
            <v>2018/0412</v>
          </cell>
        </row>
        <row r="799">
          <cell r="B799" t="str">
            <v>COMPANHIA PAULISTA DE FORCA E LUZ</v>
          </cell>
          <cell r="D799" t="str">
            <v>2018/1214</v>
          </cell>
        </row>
        <row r="800">
          <cell r="B800" t="str">
            <v>COMPANHIA PAULISTA DE FORCA E LUZ</v>
          </cell>
          <cell r="D800" t="str">
            <v>2018/1214</v>
          </cell>
        </row>
        <row r="801">
          <cell r="B801" t="str">
            <v>COMPANHIA PAULISTA DE FORCA E LUZ</v>
          </cell>
          <cell r="D801" t="str">
            <v>2018/1214</v>
          </cell>
        </row>
        <row r="802">
          <cell r="B802" t="str">
            <v>COMPANHIA PAULISTA DE FORCA E LUZ</v>
          </cell>
          <cell r="D802" t="str">
            <v>2018/1214</v>
          </cell>
        </row>
        <row r="803">
          <cell r="B803" t="str">
            <v>COMPANHIA PAULISTA DE FORCA E LUZ</v>
          </cell>
          <cell r="D803" t="str">
            <v>2018/1214</v>
          </cell>
        </row>
        <row r="804">
          <cell r="B804" t="str">
            <v>COMPANHIA PAULISTA DE FORCA E LUZ</v>
          </cell>
          <cell r="D804" t="str">
            <v>2018/1214</v>
          </cell>
        </row>
        <row r="805">
          <cell r="B805" t="str">
            <v>COMPANHIA PAULISTA DE FORCA E LUZ</v>
          </cell>
          <cell r="D805" t="str">
            <v>2018/1214</v>
          </cell>
        </row>
        <row r="806">
          <cell r="B806" t="str">
            <v>COMPANHIA PAULISTA DE FORCA E LUZ</v>
          </cell>
          <cell r="D806" t="str">
            <v>2018/1214</v>
          </cell>
        </row>
        <row r="807">
          <cell r="B807" t="str">
            <v>COMPANHIA PAULISTA DE FORCA E LUZ</v>
          </cell>
          <cell r="D807" t="str">
            <v>2018/1214</v>
          </cell>
        </row>
        <row r="808">
          <cell r="B808" t="str">
            <v>COMPANHIA PAULISTA DE FORCA E LUZ</v>
          </cell>
          <cell r="D808" t="str">
            <v>2018/1214</v>
          </cell>
        </row>
        <row r="809">
          <cell r="B809" t="str">
            <v>COMPANHIA PAULISTA DE FORCA E LUZ</v>
          </cell>
          <cell r="D809" t="str">
            <v>2018/1214</v>
          </cell>
        </row>
        <row r="810">
          <cell r="B810" t="str">
            <v>COMPANHIA PAULISTA DE FORCA E LUZ</v>
          </cell>
          <cell r="D810" t="str">
            <v>2018/1214</v>
          </cell>
        </row>
        <row r="811">
          <cell r="B811" t="str">
            <v>COMPANHIA PAULISTA DE FORCA E LUZ</v>
          </cell>
          <cell r="D811" t="str">
            <v>2018/1214</v>
          </cell>
        </row>
        <row r="814">
          <cell r="B814" t="str">
            <v>SECRETARIA DE AGUA E ESGOTO DE RIBEIRAO PRETO</v>
          </cell>
          <cell r="C814" t="str">
            <v>DAERP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82"/>
  <sheetViews>
    <sheetView showGridLines="0" view="pageBreakPreview" topLeftCell="A70" zoomScale="60" zoomScaleNormal="100" workbookViewId="0">
      <selection activeCell="L29" sqref="L29"/>
    </sheetView>
  </sheetViews>
  <sheetFormatPr defaultRowHeight="15" x14ac:dyDescent="0.25"/>
  <cols>
    <col min="1" max="1" width="11.140625" style="42" bestFit="1" customWidth="1"/>
    <col min="2" max="2" width="38.5703125" style="18" customWidth="1"/>
    <col min="3" max="3" width="10.42578125" style="47" bestFit="1" customWidth="1"/>
    <col min="4" max="4" width="14.5703125" style="42" bestFit="1" customWidth="1"/>
    <col min="5" max="5" width="22.85546875" style="42" customWidth="1"/>
    <col min="6" max="6" width="23" style="42" customWidth="1"/>
    <col min="7" max="7" width="28.85546875" style="42" customWidth="1"/>
    <col min="8" max="8" width="26" style="42" bestFit="1" customWidth="1"/>
    <col min="9" max="9" width="24.7109375" style="42" customWidth="1"/>
    <col min="10" max="10" width="22" style="42" bestFit="1" customWidth="1"/>
    <col min="11" max="12" width="21" style="42" bestFit="1" customWidth="1"/>
    <col min="13" max="13" width="15.42578125" style="42" bestFit="1" customWidth="1"/>
    <col min="14" max="14" width="21.42578125" style="42" bestFit="1" customWidth="1"/>
    <col min="15" max="15" width="18.140625" style="42" bestFit="1" customWidth="1"/>
    <col min="16" max="16384" width="9.140625" style="42"/>
  </cols>
  <sheetData>
    <row r="1" spans="1:15" ht="39" customHeight="1" x14ac:dyDescent="0.55000000000000004">
      <c r="B1" s="78" t="s">
        <v>164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5" ht="27.75" thickBot="1" x14ac:dyDescent="0.45">
      <c r="B2" s="15"/>
      <c r="C2" s="45"/>
      <c r="D2" s="1"/>
      <c r="E2" s="1"/>
      <c r="F2" s="1"/>
      <c r="G2" s="1"/>
      <c r="H2" s="1"/>
      <c r="I2" s="1"/>
      <c r="J2" s="1"/>
      <c r="K2" s="1"/>
      <c r="L2" s="1"/>
    </row>
    <row r="3" spans="1:15" s="4" customFormat="1" ht="59.25" thickBot="1" x14ac:dyDescent="0.3">
      <c r="B3" s="52" t="s">
        <v>67</v>
      </c>
      <c r="C3" s="52" t="s">
        <v>19</v>
      </c>
      <c r="D3" s="52" t="s">
        <v>20</v>
      </c>
      <c r="E3" s="12" t="s">
        <v>25</v>
      </c>
      <c r="F3" s="12" t="s">
        <v>156</v>
      </c>
      <c r="G3" s="12" t="s">
        <v>55</v>
      </c>
      <c r="H3" s="12" t="s">
        <v>54</v>
      </c>
      <c r="I3" s="12" t="s">
        <v>34</v>
      </c>
      <c r="J3" s="12" t="s">
        <v>163</v>
      </c>
      <c r="K3" s="52" t="s">
        <v>50</v>
      </c>
      <c r="L3" s="52" t="s">
        <v>51</v>
      </c>
    </row>
    <row r="4" spans="1:15" s="2" customFormat="1" ht="20.25" thickBot="1" x14ac:dyDescent="0.35">
      <c r="A4" s="26"/>
      <c r="B4" s="16" t="s">
        <v>112</v>
      </c>
      <c r="C4" s="49">
        <v>0</v>
      </c>
      <c r="D4" s="49">
        <v>44</v>
      </c>
      <c r="E4" s="35">
        <v>0</v>
      </c>
      <c r="F4" s="34">
        <f>E4*0.05</f>
        <v>0</v>
      </c>
      <c r="G4" s="34">
        <f>SUM(E4:F4)</f>
        <v>0</v>
      </c>
      <c r="H4" s="34">
        <f>C4*G4</f>
        <v>0</v>
      </c>
      <c r="I4" s="34">
        <f>H4/12</f>
        <v>0</v>
      </c>
      <c r="J4" s="34">
        <f>H4/3/12</f>
        <v>0</v>
      </c>
      <c r="K4" s="34">
        <f>SUM(J4,I4,H4)</f>
        <v>0</v>
      </c>
      <c r="L4" s="34">
        <f>K4*12</f>
        <v>0</v>
      </c>
      <c r="M4" s="6"/>
      <c r="N4" s="10"/>
      <c r="O4" s="8"/>
    </row>
    <row r="5" spans="1:15" s="2" customFormat="1" ht="20.25" thickBot="1" x14ac:dyDescent="0.35">
      <c r="B5" s="16" t="s">
        <v>13</v>
      </c>
      <c r="C5" s="71">
        <v>0</v>
      </c>
      <c r="D5" s="49">
        <v>44</v>
      </c>
      <c r="E5" s="35">
        <v>0</v>
      </c>
      <c r="F5" s="34">
        <v>0</v>
      </c>
      <c r="G5" s="34">
        <f t="shared" ref="G5:G19" si="0">SUM(E5:F5)</f>
        <v>0</v>
      </c>
      <c r="H5" s="34">
        <f t="shared" ref="H5:H19" si="1">C5*G5</f>
        <v>0</v>
      </c>
      <c r="I5" s="34">
        <f t="shared" ref="I5:I19" si="2">H5/12</f>
        <v>0</v>
      </c>
      <c r="J5" s="34">
        <f t="shared" ref="J5:J19" si="3">H5/3/12</f>
        <v>0</v>
      </c>
      <c r="K5" s="34">
        <f t="shared" ref="K5:K19" si="4">SUM(J5,I5,H5)</f>
        <v>0</v>
      </c>
      <c r="L5" s="34">
        <f t="shared" ref="L5:L19" si="5">K5*12</f>
        <v>0</v>
      </c>
      <c r="M5" s="6"/>
      <c r="N5" s="10"/>
      <c r="O5" s="8"/>
    </row>
    <row r="6" spans="1:15" s="29" customFormat="1" ht="20.25" thickBot="1" x14ac:dyDescent="0.35">
      <c r="B6" s="16" t="s">
        <v>14</v>
      </c>
      <c r="C6" s="32">
        <v>0</v>
      </c>
      <c r="D6" s="32">
        <v>44</v>
      </c>
      <c r="E6" s="28">
        <v>0</v>
      </c>
      <c r="F6" s="34">
        <v>0</v>
      </c>
      <c r="G6" s="34">
        <f t="shared" si="0"/>
        <v>0</v>
      </c>
      <c r="H6" s="34">
        <f t="shared" si="1"/>
        <v>0</v>
      </c>
      <c r="I6" s="34">
        <f t="shared" si="2"/>
        <v>0</v>
      </c>
      <c r="J6" s="34">
        <f t="shared" si="3"/>
        <v>0</v>
      </c>
      <c r="K6" s="34">
        <f t="shared" si="4"/>
        <v>0</v>
      </c>
      <c r="L6" s="34">
        <f t="shared" si="5"/>
        <v>0</v>
      </c>
      <c r="M6" s="31"/>
      <c r="N6" s="27"/>
      <c r="O6" s="30"/>
    </row>
    <row r="7" spans="1:15" s="2" customFormat="1" ht="20.25" thickBot="1" x14ac:dyDescent="0.35">
      <c r="B7" s="16" t="s">
        <v>15</v>
      </c>
      <c r="C7" s="49">
        <v>0</v>
      </c>
      <c r="D7" s="49">
        <v>44</v>
      </c>
      <c r="E7" s="35">
        <v>0</v>
      </c>
      <c r="F7" s="34">
        <v>0</v>
      </c>
      <c r="G7" s="34">
        <f t="shared" si="0"/>
        <v>0</v>
      </c>
      <c r="H7" s="34">
        <f t="shared" si="1"/>
        <v>0</v>
      </c>
      <c r="I7" s="34">
        <f t="shared" si="2"/>
        <v>0</v>
      </c>
      <c r="J7" s="34">
        <f t="shared" si="3"/>
        <v>0</v>
      </c>
      <c r="K7" s="34">
        <f t="shared" si="4"/>
        <v>0</v>
      </c>
      <c r="L7" s="34">
        <f t="shared" si="5"/>
        <v>0</v>
      </c>
      <c r="M7" s="6"/>
      <c r="N7" s="10"/>
      <c r="O7" s="8"/>
    </row>
    <row r="8" spans="1:15" s="2" customFormat="1" ht="20.25" thickBot="1" x14ac:dyDescent="0.35">
      <c r="B8" s="16" t="s">
        <v>16</v>
      </c>
      <c r="C8" s="49">
        <v>0</v>
      </c>
      <c r="D8" s="49">
        <v>44</v>
      </c>
      <c r="E8" s="35">
        <v>0</v>
      </c>
      <c r="F8" s="34">
        <v>0</v>
      </c>
      <c r="G8" s="34">
        <f t="shared" si="0"/>
        <v>0</v>
      </c>
      <c r="H8" s="34">
        <f t="shared" si="1"/>
        <v>0</v>
      </c>
      <c r="I8" s="34">
        <f t="shared" si="2"/>
        <v>0</v>
      </c>
      <c r="J8" s="34">
        <f t="shared" si="3"/>
        <v>0</v>
      </c>
      <c r="K8" s="34">
        <f t="shared" si="4"/>
        <v>0</v>
      </c>
      <c r="L8" s="34">
        <f t="shared" si="5"/>
        <v>0</v>
      </c>
      <c r="M8" s="6"/>
      <c r="N8" s="10"/>
      <c r="O8" s="8"/>
    </row>
    <row r="9" spans="1:15" s="2" customFormat="1" ht="20.25" thickBot="1" x14ac:dyDescent="0.35">
      <c r="B9" s="16" t="s">
        <v>60</v>
      </c>
      <c r="C9" s="49">
        <v>0</v>
      </c>
      <c r="D9" s="49">
        <v>44</v>
      </c>
      <c r="E9" s="35">
        <v>0</v>
      </c>
      <c r="F9" s="34">
        <v>0</v>
      </c>
      <c r="G9" s="34">
        <f t="shared" si="0"/>
        <v>0</v>
      </c>
      <c r="H9" s="34">
        <f t="shared" si="1"/>
        <v>0</v>
      </c>
      <c r="I9" s="34">
        <f t="shared" si="2"/>
        <v>0</v>
      </c>
      <c r="J9" s="34">
        <f t="shared" si="3"/>
        <v>0</v>
      </c>
      <c r="K9" s="34">
        <f t="shared" si="4"/>
        <v>0</v>
      </c>
      <c r="L9" s="34">
        <f t="shared" si="5"/>
        <v>0</v>
      </c>
      <c r="M9" s="6"/>
      <c r="N9" s="11"/>
      <c r="O9" s="8"/>
    </row>
    <row r="10" spans="1:15" s="2" customFormat="1" ht="20.25" thickBot="1" x14ac:dyDescent="0.35">
      <c r="B10" s="62" t="s">
        <v>166</v>
      </c>
      <c r="C10" s="49">
        <v>0</v>
      </c>
      <c r="D10" s="49">
        <v>44</v>
      </c>
      <c r="E10" s="35">
        <f>E9</f>
        <v>0</v>
      </c>
      <c r="F10" s="34">
        <v>0</v>
      </c>
      <c r="G10" s="34">
        <f t="shared" si="0"/>
        <v>0</v>
      </c>
      <c r="H10" s="34">
        <f t="shared" si="1"/>
        <v>0</v>
      </c>
      <c r="I10" s="34">
        <f t="shared" si="2"/>
        <v>0</v>
      </c>
      <c r="J10" s="34">
        <f t="shared" si="3"/>
        <v>0</v>
      </c>
      <c r="K10" s="34">
        <f t="shared" si="4"/>
        <v>0</v>
      </c>
      <c r="L10" s="34">
        <f t="shared" si="5"/>
        <v>0</v>
      </c>
      <c r="M10" s="6"/>
      <c r="N10" s="10"/>
      <c r="O10" s="8"/>
    </row>
    <row r="11" spans="1:15" s="2" customFormat="1" ht="20.25" thickBot="1" x14ac:dyDescent="0.35">
      <c r="B11" s="62" t="s">
        <v>17</v>
      </c>
      <c r="C11" s="49">
        <v>0</v>
      </c>
      <c r="D11" s="49">
        <v>44</v>
      </c>
      <c r="E11" s="35">
        <v>0</v>
      </c>
      <c r="F11" s="34">
        <v>0</v>
      </c>
      <c r="G11" s="34">
        <f t="shared" si="0"/>
        <v>0</v>
      </c>
      <c r="H11" s="34">
        <f t="shared" si="1"/>
        <v>0</v>
      </c>
      <c r="I11" s="34">
        <f t="shared" si="2"/>
        <v>0</v>
      </c>
      <c r="J11" s="34">
        <f t="shared" si="3"/>
        <v>0</v>
      </c>
      <c r="K11" s="34">
        <f t="shared" si="4"/>
        <v>0</v>
      </c>
      <c r="L11" s="34">
        <f t="shared" si="5"/>
        <v>0</v>
      </c>
      <c r="M11" s="6"/>
      <c r="N11" s="10"/>
      <c r="O11" s="8"/>
    </row>
    <row r="12" spans="1:15" s="2" customFormat="1" ht="20.25" thickBot="1" x14ac:dyDescent="0.35">
      <c r="B12" s="62" t="s">
        <v>17</v>
      </c>
      <c r="C12" s="49">
        <v>0</v>
      </c>
      <c r="D12" s="49">
        <v>44</v>
      </c>
      <c r="E12" s="35">
        <v>0</v>
      </c>
      <c r="F12" s="34">
        <v>0</v>
      </c>
      <c r="G12" s="34">
        <f t="shared" si="0"/>
        <v>0</v>
      </c>
      <c r="H12" s="34">
        <f t="shared" si="1"/>
        <v>0</v>
      </c>
      <c r="I12" s="34">
        <f t="shared" si="2"/>
        <v>0</v>
      </c>
      <c r="J12" s="34">
        <f t="shared" si="3"/>
        <v>0</v>
      </c>
      <c r="K12" s="34">
        <f t="shared" si="4"/>
        <v>0</v>
      </c>
      <c r="L12" s="34">
        <f t="shared" si="5"/>
        <v>0</v>
      </c>
      <c r="M12" s="6"/>
      <c r="N12" s="10"/>
      <c r="O12" s="8"/>
    </row>
    <row r="13" spans="1:15" s="2" customFormat="1" ht="20.25" thickBot="1" x14ac:dyDescent="0.35">
      <c r="B13" s="62" t="s">
        <v>17</v>
      </c>
      <c r="C13" s="49">
        <v>0</v>
      </c>
      <c r="D13" s="49">
        <v>44</v>
      </c>
      <c r="E13" s="35">
        <v>0</v>
      </c>
      <c r="F13" s="34">
        <v>0</v>
      </c>
      <c r="G13" s="34">
        <f t="shared" si="0"/>
        <v>0</v>
      </c>
      <c r="H13" s="34">
        <f t="shared" si="1"/>
        <v>0</v>
      </c>
      <c r="I13" s="34">
        <f t="shared" si="2"/>
        <v>0</v>
      </c>
      <c r="J13" s="34">
        <f t="shared" si="3"/>
        <v>0</v>
      </c>
      <c r="K13" s="34">
        <f t="shared" si="4"/>
        <v>0</v>
      </c>
      <c r="L13" s="34">
        <f t="shared" si="5"/>
        <v>0</v>
      </c>
      <c r="M13" s="6"/>
      <c r="N13" s="10"/>
      <c r="O13" s="8"/>
    </row>
    <row r="14" spans="1:15" s="2" customFormat="1" ht="20.25" thickBot="1" x14ac:dyDescent="0.35">
      <c r="B14" s="62" t="s">
        <v>17</v>
      </c>
      <c r="C14" s="49">
        <v>0</v>
      </c>
      <c r="D14" s="49">
        <v>44</v>
      </c>
      <c r="E14" s="35">
        <v>0</v>
      </c>
      <c r="F14" s="34">
        <v>0</v>
      </c>
      <c r="G14" s="34">
        <f t="shared" si="0"/>
        <v>0</v>
      </c>
      <c r="H14" s="34">
        <f t="shared" si="1"/>
        <v>0</v>
      </c>
      <c r="I14" s="34">
        <f t="shared" si="2"/>
        <v>0</v>
      </c>
      <c r="J14" s="34">
        <f t="shared" si="3"/>
        <v>0</v>
      </c>
      <c r="K14" s="34">
        <f t="shared" si="4"/>
        <v>0</v>
      </c>
      <c r="L14" s="34">
        <f t="shared" si="5"/>
        <v>0</v>
      </c>
      <c r="M14" s="6"/>
      <c r="N14" s="10"/>
      <c r="O14" s="8"/>
    </row>
    <row r="15" spans="1:15" s="2" customFormat="1" ht="20.25" thickBot="1" x14ac:dyDescent="0.35">
      <c r="B15" s="62" t="s">
        <v>17</v>
      </c>
      <c r="C15" s="49">
        <v>0</v>
      </c>
      <c r="D15" s="49">
        <v>44</v>
      </c>
      <c r="E15" s="35">
        <v>0</v>
      </c>
      <c r="F15" s="34">
        <v>0</v>
      </c>
      <c r="G15" s="34">
        <f t="shared" si="0"/>
        <v>0</v>
      </c>
      <c r="H15" s="34">
        <f t="shared" si="1"/>
        <v>0</v>
      </c>
      <c r="I15" s="34">
        <f t="shared" si="2"/>
        <v>0</v>
      </c>
      <c r="J15" s="34">
        <f t="shared" si="3"/>
        <v>0</v>
      </c>
      <c r="K15" s="34">
        <f t="shared" si="4"/>
        <v>0</v>
      </c>
      <c r="L15" s="34">
        <f t="shared" si="5"/>
        <v>0</v>
      </c>
      <c r="M15" s="6"/>
      <c r="N15" s="10"/>
      <c r="O15" s="8"/>
    </row>
    <row r="16" spans="1:15" s="2" customFormat="1" ht="20.25" thickBot="1" x14ac:dyDescent="0.35">
      <c r="B16" s="62" t="s">
        <v>17</v>
      </c>
      <c r="C16" s="49">
        <v>0</v>
      </c>
      <c r="D16" s="49">
        <v>44</v>
      </c>
      <c r="E16" s="35">
        <v>0</v>
      </c>
      <c r="F16" s="34">
        <v>0</v>
      </c>
      <c r="G16" s="34">
        <f t="shared" si="0"/>
        <v>0</v>
      </c>
      <c r="H16" s="34">
        <f t="shared" si="1"/>
        <v>0</v>
      </c>
      <c r="I16" s="34">
        <f t="shared" si="2"/>
        <v>0</v>
      </c>
      <c r="J16" s="34">
        <f t="shared" si="3"/>
        <v>0</v>
      </c>
      <c r="K16" s="34">
        <f t="shared" si="4"/>
        <v>0</v>
      </c>
      <c r="L16" s="34">
        <f t="shared" si="5"/>
        <v>0</v>
      </c>
      <c r="M16" s="6"/>
      <c r="N16" s="10"/>
      <c r="O16" s="8"/>
    </row>
    <row r="17" spans="2:15" s="2" customFormat="1" ht="20.25" thickBot="1" x14ac:dyDescent="0.35">
      <c r="B17" s="62" t="s">
        <v>17</v>
      </c>
      <c r="C17" s="49">
        <v>0</v>
      </c>
      <c r="D17" s="49">
        <v>44</v>
      </c>
      <c r="E17" s="35">
        <v>0</v>
      </c>
      <c r="F17" s="34">
        <v>0</v>
      </c>
      <c r="G17" s="34">
        <f t="shared" si="0"/>
        <v>0</v>
      </c>
      <c r="H17" s="34">
        <f t="shared" si="1"/>
        <v>0</v>
      </c>
      <c r="I17" s="34">
        <f t="shared" si="2"/>
        <v>0</v>
      </c>
      <c r="J17" s="34">
        <f t="shared" si="3"/>
        <v>0</v>
      </c>
      <c r="K17" s="34">
        <f t="shared" si="4"/>
        <v>0</v>
      </c>
      <c r="L17" s="34">
        <f t="shared" si="5"/>
        <v>0</v>
      </c>
      <c r="M17" s="6"/>
      <c r="N17" s="10"/>
      <c r="O17" s="8"/>
    </row>
    <row r="18" spans="2:15" s="2" customFormat="1" ht="20.25" thickBot="1" x14ac:dyDescent="0.35">
      <c r="B18" s="62" t="s">
        <v>17</v>
      </c>
      <c r="C18" s="49">
        <v>0</v>
      </c>
      <c r="D18" s="49">
        <v>44</v>
      </c>
      <c r="E18" s="35">
        <v>0</v>
      </c>
      <c r="F18" s="34">
        <v>0</v>
      </c>
      <c r="G18" s="34">
        <f t="shared" si="0"/>
        <v>0</v>
      </c>
      <c r="H18" s="34">
        <f t="shared" si="1"/>
        <v>0</v>
      </c>
      <c r="I18" s="34">
        <f t="shared" si="2"/>
        <v>0</v>
      </c>
      <c r="J18" s="34">
        <f t="shared" si="3"/>
        <v>0</v>
      </c>
      <c r="K18" s="34">
        <f t="shared" si="4"/>
        <v>0</v>
      </c>
      <c r="L18" s="34">
        <f t="shared" si="5"/>
        <v>0</v>
      </c>
      <c r="M18" s="6"/>
      <c r="N18" s="10"/>
      <c r="O18" s="8"/>
    </row>
    <row r="19" spans="2:15" s="2" customFormat="1" ht="20.25" thickBot="1" x14ac:dyDescent="0.35">
      <c r="B19" s="62" t="s">
        <v>17</v>
      </c>
      <c r="C19" s="49">
        <v>0</v>
      </c>
      <c r="D19" s="49">
        <v>44</v>
      </c>
      <c r="E19" s="35">
        <v>0</v>
      </c>
      <c r="F19" s="34">
        <v>0</v>
      </c>
      <c r="G19" s="34">
        <f t="shared" si="0"/>
        <v>0</v>
      </c>
      <c r="H19" s="34">
        <f t="shared" si="1"/>
        <v>0</v>
      </c>
      <c r="I19" s="34">
        <f t="shared" si="2"/>
        <v>0</v>
      </c>
      <c r="J19" s="34">
        <f t="shared" si="3"/>
        <v>0</v>
      </c>
      <c r="K19" s="34">
        <f t="shared" si="4"/>
        <v>0</v>
      </c>
      <c r="L19" s="34">
        <f t="shared" si="5"/>
        <v>0</v>
      </c>
      <c r="M19" s="6"/>
      <c r="N19" s="10"/>
      <c r="O19" s="8"/>
    </row>
    <row r="20" spans="2:15" s="2" customFormat="1" ht="21" thickBot="1" x14ac:dyDescent="0.35">
      <c r="B20" s="63" t="s">
        <v>18</v>
      </c>
      <c r="C20" s="46">
        <f>SUM(C4:C19)</f>
        <v>0</v>
      </c>
      <c r="D20" s="5" t="s">
        <v>12</v>
      </c>
      <c r="E20" s="48">
        <f t="shared" ref="E20:L20" si="6">SUM(E4:E19)</f>
        <v>0</v>
      </c>
      <c r="F20" s="48">
        <f t="shared" si="6"/>
        <v>0</v>
      </c>
      <c r="G20" s="48">
        <f t="shared" si="6"/>
        <v>0</v>
      </c>
      <c r="H20" s="48">
        <f t="shared" si="6"/>
        <v>0</v>
      </c>
      <c r="I20" s="48">
        <f t="shared" si="6"/>
        <v>0</v>
      </c>
      <c r="J20" s="48">
        <f t="shared" si="6"/>
        <v>0</v>
      </c>
      <c r="K20" s="48">
        <f t="shared" si="6"/>
        <v>0</v>
      </c>
      <c r="L20" s="48">
        <f t="shared" si="6"/>
        <v>0</v>
      </c>
      <c r="M20" s="6"/>
      <c r="N20" s="10"/>
      <c r="O20" s="8"/>
    </row>
    <row r="21" spans="2:15" s="2" customFormat="1" ht="19.5" thickBot="1" x14ac:dyDescent="0.35">
      <c r="B21" s="17"/>
      <c r="C21" s="50"/>
      <c r="M21" s="6"/>
      <c r="N21" s="10"/>
      <c r="O21" s="8"/>
    </row>
    <row r="22" spans="2:15" s="2" customFormat="1" ht="59.25" thickBot="1" x14ac:dyDescent="0.35">
      <c r="B22" s="52" t="s">
        <v>68</v>
      </c>
      <c r="C22" s="52" t="s">
        <v>19</v>
      </c>
      <c r="D22" s="52" t="s">
        <v>20</v>
      </c>
      <c r="E22" s="12" t="s">
        <v>25</v>
      </c>
      <c r="F22" s="12" t="s">
        <v>156</v>
      </c>
      <c r="G22" s="12" t="s">
        <v>55</v>
      </c>
      <c r="H22" s="12" t="s">
        <v>54</v>
      </c>
      <c r="I22" s="12" t="s">
        <v>34</v>
      </c>
      <c r="J22" s="12" t="s">
        <v>163</v>
      </c>
      <c r="K22" s="52" t="s">
        <v>50</v>
      </c>
      <c r="L22" s="52" t="s">
        <v>51</v>
      </c>
      <c r="M22" s="7"/>
      <c r="N22" s="6"/>
    </row>
    <row r="23" spans="2:15" s="2" customFormat="1" ht="20.25" thickBot="1" x14ac:dyDescent="0.35">
      <c r="B23" s="16" t="s">
        <v>112</v>
      </c>
      <c r="C23" s="49">
        <v>0</v>
      </c>
      <c r="D23" s="49">
        <v>44</v>
      </c>
      <c r="E23" s="34">
        <v>0</v>
      </c>
      <c r="F23" s="34">
        <f t="shared" ref="F23:F25" si="7">E23*0.05</f>
        <v>0</v>
      </c>
      <c r="G23" s="34">
        <f t="shared" ref="G23:G25" si="8">SUM(E23:F23)</f>
        <v>0</v>
      </c>
      <c r="H23" s="34">
        <f t="shared" ref="H23:H25" si="9">C23*G23</f>
        <v>0</v>
      </c>
      <c r="I23" s="34">
        <f t="shared" ref="I23:I25" si="10">H23/12</f>
        <v>0</v>
      </c>
      <c r="J23" s="34">
        <f t="shared" ref="J23:J25" si="11">H23/3/12</f>
        <v>0</v>
      </c>
      <c r="K23" s="34">
        <f>SUM(J23,I23,H23)</f>
        <v>0</v>
      </c>
      <c r="L23" s="34">
        <f>K23*2</f>
        <v>0</v>
      </c>
    </row>
    <row r="24" spans="2:15" s="2" customFormat="1" ht="23.25" customHeight="1" thickBot="1" x14ac:dyDescent="0.35">
      <c r="B24" s="62" t="s">
        <v>17</v>
      </c>
      <c r="C24" s="49">
        <v>0</v>
      </c>
      <c r="D24" s="49">
        <v>44</v>
      </c>
      <c r="E24" s="34">
        <v>0</v>
      </c>
      <c r="F24" s="34">
        <f t="shared" si="7"/>
        <v>0</v>
      </c>
      <c r="G24" s="34">
        <f t="shared" si="8"/>
        <v>0</v>
      </c>
      <c r="H24" s="34">
        <f t="shared" si="9"/>
        <v>0</v>
      </c>
      <c r="I24" s="34">
        <f t="shared" si="10"/>
        <v>0</v>
      </c>
      <c r="J24" s="34">
        <f t="shared" si="11"/>
        <v>0</v>
      </c>
      <c r="K24" s="34">
        <f t="shared" ref="K24:K25" si="12">SUM(J24,I24,H24)</f>
        <v>0</v>
      </c>
      <c r="L24" s="34">
        <f t="shared" ref="L24:L25" si="13">K24*12</f>
        <v>0</v>
      </c>
      <c r="M24" s="6"/>
      <c r="N24" s="10"/>
      <c r="O24" s="8"/>
    </row>
    <row r="25" spans="2:15" s="2" customFormat="1" ht="20.25" thickBot="1" x14ac:dyDescent="0.35">
      <c r="B25" s="62" t="s">
        <v>17</v>
      </c>
      <c r="C25" s="49">
        <v>0</v>
      </c>
      <c r="D25" s="49">
        <v>44</v>
      </c>
      <c r="E25" s="34">
        <v>0</v>
      </c>
      <c r="F25" s="34">
        <f t="shared" si="7"/>
        <v>0</v>
      </c>
      <c r="G25" s="34">
        <f t="shared" si="8"/>
        <v>0</v>
      </c>
      <c r="H25" s="34">
        <f t="shared" si="9"/>
        <v>0</v>
      </c>
      <c r="I25" s="34">
        <f t="shared" si="10"/>
        <v>0</v>
      </c>
      <c r="J25" s="34">
        <f t="shared" si="11"/>
        <v>0</v>
      </c>
      <c r="K25" s="34">
        <f t="shared" si="12"/>
        <v>0</v>
      </c>
      <c r="L25" s="34">
        <f t="shared" si="13"/>
        <v>0</v>
      </c>
      <c r="M25" s="6"/>
      <c r="N25" s="10"/>
      <c r="O25" s="8"/>
    </row>
    <row r="26" spans="2:15" s="2" customFormat="1" ht="21" thickBot="1" x14ac:dyDescent="0.35">
      <c r="B26" s="63" t="s">
        <v>18</v>
      </c>
      <c r="C26" s="46">
        <f>SUM(C23:C25)</f>
        <v>0</v>
      </c>
      <c r="D26" s="5">
        <f>SUM(D23:D25)</f>
        <v>132</v>
      </c>
      <c r="E26" s="48">
        <f>SUM(E23:E25)</f>
        <v>0</v>
      </c>
      <c r="F26" s="48">
        <f>SUM(F23:F25)</f>
        <v>0</v>
      </c>
      <c r="G26" s="48">
        <f>SUM(G23:G25)</f>
        <v>0</v>
      </c>
      <c r="H26" s="48">
        <f>SUM(H23:H25)</f>
        <v>0</v>
      </c>
      <c r="I26" s="48">
        <f>SUM(I23:I25)</f>
        <v>0</v>
      </c>
      <c r="J26" s="48">
        <f>SUM(J23:J25)</f>
        <v>0</v>
      </c>
      <c r="K26" s="48">
        <f>SUM(K23:K25)</f>
        <v>0</v>
      </c>
      <c r="L26" s="48">
        <f>SUM(L23:L25)</f>
        <v>0</v>
      </c>
      <c r="M26" s="6"/>
      <c r="N26" s="10"/>
      <c r="O26" s="8"/>
    </row>
    <row r="27" spans="2:15" s="2" customFormat="1" ht="19.5" thickBot="1" x14ac:dyDescent="0.35">
      <c r="B27" s="17"/>
      <c r="C27" s="50"/>
      <c r="M27" s="7"/>
      <c r="N27" s="6"/>
    </row>
    <row r="28" spans="2:15" s="2" customFormat="1" ht="59.25" thickBot="1" x14ac:dyDescent="0.35">
      <c r="B28" s="52" t="s">
        <v>69</v>
      </c>
      <c r="C28" s="52" t="s">
        <v>53</v>
      </c>
      <c r="D28" s="52" t="s">
        <v>27</v>
      </c>
      <c r="E28" s="12" t="s">
        <v>29</v>
      </c>
      <c r="F28" s="12" t="s">
        <v>56</v>
      </c>
      <c r="G28" s="12" t="s">
        <v>52</v>
      </c>
      <c r="H28" s="12" t="s">
        <v>28</v>
      </c>
      <c r="J28" s="8"/>
      <c r="K28" s="8"/>
    </row>
    <row r="29" spans="2:15" s="2" customFormat="1" ht="20.25" thickBot="1" x14ac:dyDescent="0.35">
      <c r="B29" s="16" t="s">
        <v>21</v>
      </c>
      <c r="C29" s="49" t="s">
        <v>32</v>
      </c>
      <c r="D29" s="9">
        <v>0</v>
      </c>
      <c r="E29" s="21">
        <f>10*22</f>
        <v>220</v>
      </c>
      <c r="F29" s="34" t="e">
        <f>IF(C29="SIM",IF(E4*0.06&gt;=E29,0,(E29-E4*0.06)*C4)+IF(#REF!*0.06&gt;=E29,0,(E29-#REF!*0.06)*#REF!)+IF(#REF!*0.06&gt;=E29,0,(E29-#REF!*0.06)*#REF!)+IF(#REF!*0.06&gt;=E29,0,(E29-#REF!*0.06)*#REF!)+IF(#REF!*0.06&gt;=E29,0,(E29-#REF!*0.06)*#REF!)+IF(E5*0.06&gt;=E29,0,(E29-E5*0.06)*C5)+IF(E6*0.06&gt;=E29,0,(E29-E6*0.06)*C6)+IF(E7*0.06&gt;=E29,0,(E29-E7*0.06)*C7)+IF(E8*0.06&gt;=E29,0,(E29-E8*0.06)*C8)+IF(E9*0.06&gt;=E29,0,(E29-E9*0.06)*C9)+IF(E10*0.06&gt;=E29,0,(E29-E10*0.06)*C10)+IF(E11*0.06&gt;=E29,0,(E29-E11*0.06)*C11)+IF(E12*0.06&gt;=E29,0,(E29-E12*0.06)*C12)+IF(E19*0.06&gt;=E29,0,(E29-E19*0.06)*C19)+IF(E13*0.06&gt;=E29,0,(E29-E13*0.06)*C13)+IF(E14*0.06&gt;=E29,0,(E29-E14*0.06)*C14)+IF(E15*0.06&gt;=E29,0,(E29-E15*0.06)*C15)+IF(E16*0.06&gt;=E29,0,(E29-E16*0.06)*C16)+IF(E17*0.06&gt;=E29,0,(E29-E17*0.06)*C17)+IF(E18*0.06&gt;=E29,0,(E29-E18*0.06)*C18),0)</f>
        <v>#REF!</v>
      </c>
      <c r="G29" s="34" t="e">
        <f>IF(C29="SIM",IF(E23*0.06&gt;=E29,0,(E29-E23*0.06)*C23)+IF(#REF!*0.06&gt;=E29,0,(E29-#REF!*0.06)*#REF!)+IF(E24*0.06&gt;=E29,0,(E29-E24*0.06)*C24)+IF(E25*0.06&gt;=E29,0,(E29-E25*0.06)*C25),0)</f>
        <v>#REF!</v>
      </c>
      <c r="H29" s="34" t="e">
        <f>SUM(F29*12,G29*2)</f>
        <v>#REF!</v>
      </c>
      <c r="I29" s="42"/>
      <c r="J29" s="33"/>
      <c r="K29" s="42"/>
      <c r="L29" s="42"/>
    </row>
    <row r="30" spans="2:15" s="2" customFormat="1" ht="20.25" thickBot="1" x14ac:dyDescent="0.35">
      <c r="B30" s="16" t="s">
        <v>22</v>
      </c>
      <c r="C30" s="49" t="s">
        <v>32</v>
      </c>
      <c r="D30" s="9">
        <v>0</v>
      </c>
      <c r="E30" s="34">
        <v>150</v>
      </c>
      <c r="F30" s="20">
        <f>IF(C30="SIM",E30*$C$20,0)</f>
        <v>0</v>
      </c>
      <c r="G30" s="34">
        <f>IF(C30="SIM",($C$26*E30),0)</f>
        <v>0</v>
      </c>
      <c r="H30" s="34">
        <f>IF(C30="SIM",(F30*12)+(G30*2),0)</f>
        <v>0</v>
      </c>
      <c r="I30" s="42"/>
      <c r="J30" s="33"/>
      <c r="K30" s="33"/>
      <c r="L30" s="42"/>
    </row>
    <row r="31" spans="2:15" ht="20.25" thickBot="1" x14ac:dyDescent="0.35">
      <c r="B31" s="16" t="s">
        <v>23</v>
      </c>
      <c r="C31" s="49" t="s">
        <v>33</v>
      </c>
      <c r="D31" s="9">
        <v>0</v>
      </c>
      <c r="E31" s="34">
        <v>200</v>
      </c>
      <c r="F31" s="20">
        <f>IF(C31="SIM",E31*$C$20,0)</f>
        <v>0</v>
      </c>
      <c r="G31" s="34">
        <f>IF(C31="SIM",($C$26*E31),0)</f>
        <v>0</v>
      </c>
      <c r="H31" s="34">
        <f>IF(C31="SIM",(F31*12)+(G31*2),0)</f>
        <v>0</v>
      </c>
      <c r="J31" s="33"/>
      <c r="K31" s="33"/>
    </row>
    <row r="32" spans="2:15" ht="20.25" thickBot="1" x14ac:dyDescent="0.35">
      <c r="B32" s="16" t="s">
        <v>24</v>
      </c>
      <c r="C32" s="49" t="s">
        <v>32</v>
      </c>
      <c r="D32" s="9">
        <v>0.18</v>
      </c>
      <c r="E32" s="19" t="s">
        <v>12</v>
      </c>
      <c r="F32" s="19">
        <f>IF(C32="SIM",D32*H20/12,0)</f>
        <v>0</v>
      </c>
      <c r="G32" s="34">
        <f>IF(C32="SIM",(D32*H26/12),0)</f>
        <v>0</v>
      </c>
      <c r="H32" s="34">
        <f>IF(C32="SIM",(F32*12)+(G32*2),0)</f>
        <v>0</v>
      </c>
      <c r="J32" s="33"/>
      <c r="K32" s="33"/>
    </row>
    <row r="33" spans="2:11" ht="20.25" thickBot="1" x14ac:dyDescent="0.35">
      <c r="B33" s="62" t="s">
        <v>26</v>
      </c>
      <c r="C33" s="49" t="s">
        <v>32</v>
      </c>
      <c r="D33" s="9">
        <v>0</v>
      </c>
      <c r="E33" s="34">
        <v>150</v>
      </c>
      <c r="F33" s="20">
        <f>E33*C20*0.95</f>
        <v>0</v>
      </c>
      <c r="G33" s="19" t="s">
        <v>12</v>
      </c>
      <c r="H33" s="34">
        <f>IF(C33="SIM",(F33*12),0)</f>
        <v>0</v>
      </c>
      <c r="I33" s="33"/>
      <c r="J33" s="33"/>
      <c r="K33" s="33"/>
    </row>
    <row r="34" spans="2:11" ht="20.25" thickBot="1" x14ac:dyDescent="0.35">
      <c r="B34" s="62" t="s">
        <v>17</v>
      </c>
      <c r="C34" s="49" t="s">
        <v>32</v>
      </c>
      <c r="D34" s="9">
        <v>0</v>
      </c>
      <c r="E34" s="34">
        <v>0</v>
      </c>
      <c r="F34" s="20">
        <v>0</v>
      </c>
      <c r="G34" s="34">
        <v>0</v>
      </c>
      <c r="H34" s="34">
        <f>IF(C34="SIM",(F34*12)+(G34*2),0)</f>
        <v>0</v>
      </c>
      <c r="J34" s="33"/>
    </row>
    <row r="35" spans="2:11" ht="20.25" thickBot="1" x14ac:dyDescent="0.35">
      <c r="B35" s="62" t="s">
        <v>17</v>
      </c>
      <c r="C35" s="49" t="s">
        <v>32</v>
      </c>
      <c r="D35" s="9">
        <v>0</v>
      </c>
      <c r="E35" s="34">
        <v>0</v>
      </c>
      <c r="F35" s="20">
        <v>0</v>
      </c>
      <c r="G35" s="34">
        <v>0</v>
      </c>
      <c r="H35" s="34">
        <f t="shared" ref="H35:H39" si="14">IF(C35="SIM",(F35*12)+(G35*2),0)</f>
        <v>0</v>
      </c>
      <c r="J35" s="33"/>
    </row>
    <row r="36" spans="2:11" ht="20.25" thickBot="1" x14ac:dyDescent="0.35">
      <c r="B36" s="62" t="s">
        <v>17</v>
      </c>
      <c r="C36" s="49" t="s">
        <v>32</v>
      </c>
      <c r="D36" s="9">
        <v>0</v>
      </c>
      <c r="E36" s="34">
        <v>0</v>
      </c>
      <c r="F36" s="20">
        <v>0</v>
      </c>
      <c r="G36" s="34">
        <v>0</v>
      </c>
      <c r="H36" s="34">
        <f>IF(C36="SIM",(F36*12)+(G36*2),0)</f>
        <v>0</v>
      </c>
      <c r="J36" s="33"/>
      <c r="K36" s="33"/>
    </row>
    <row r="37" spans="2:11" ht="20.25" thickBot="1" x14ac:dyDescent="0.35">
      <c r="B37" s="62" t="s">
        <v>17</v>
      </c>
      <c r="C37" s="49" t="s">
        <v>32</v>
      </c>
      <c r="D37" s="9">
        <v>0</v>
      </c>
      <c r="E37" s="34">
        <v>0</v>
      </c>
      <c r="F37" s="20">
        <v>0</v>
      </c>
      <c r="G37" s="34">
        <v>0</v>
      </c>
      <c r="H37" s="34">
        <f t="shared" si="14"/>
        <v>0</v>
      </c>
      <c r="K37" s="33"/>
    </row>
    <row r="38" spans="2:11" ht="20.25" thickBot="1" x14ac:dyDescent="0.35">
      <c r="B38" s="62" t="s">
        <v>17</v>
      </c>
      <c r="C38" s="49" t="s">
        <v>32</v>
      </c>
      <c r="D38" s="9">
        <v>0</v>
      </c>
      <c r="E38" s="34">
        <v>0</v>
      </c>
      <c r="F38" s="20">
        <v>0</v>
      </c>
      <c r="G38" s="34">
        <v>0</v>
      </c>
      <c r="H38" s="34">
        <f t="shared" si="14"/>
        <v>0</v>
      </c>
      <c r="J38" s="33"/>
    </row>
    <row r="39" spans="2:11" ht="20.25" thickBot="1" x14ac:dyDescent="0.35">
      <c r="B39" s="62" t="s">
        <v>17</v>
      </c>
      <c r="C39" s="49" t="s">
        <v>32</v>
      </c>
      <c r="D39" s="9">
        <v>0</v>
      </c>
      <c r="E39" s="34">
        <v>0</v>
      </c>
      <c r="F39" s="20">
        <v>0</v>
      </c>
      <c r="G39" s="34">
        <v>0</v>
      </c>
      <c r="H39" s="34">
        <f t="shared" si="14"/>
        <v>0</v>
      </c>
      <c r="J39" s="33"/>
    </row>
    <row r="40" spans="2:11" ht="20.25" thickBot="1" x14ac:dyDescent="0.3">
      <c r="B40" s="63" t="s">
        <v>18</v>
      </c>
      <c r="C40" s="46" t="s">
        <v>12</v>
      </c>
      <c r="D40" s="13" t="s">
        <v>12</v>
      </c>
      <c r="E40" s="48">
        <f>SUM(E29:E39)</f>
        <v>720</v>
      </c>
      <c r="F40" s="48" t="e">
        <f t="shared" ref="F40:G40" si="15">SUM(F29:F39)</f>
        <v>#REF!</v>
      </c>
      <c r="G40" s="48" t="e">
        <f t="shared" si="15"/>
        <v>#REF!</v>
      </c>
      <c r="H40" s="48" t="e">
        <f>SUM(H29:H39)</f>
        <v>#REF!</v>
      </c>
      <c r="J40" s="33"/>
    </row>
    <row r="42" spans="2:11" ht="15.75" thickBot="1" x14ac:dyDescent="0.3"/>
    <row r="43" spans="2:11" ht="59.25" thickBot="1" x14ac:dyDescent="0.3">
      <c r="B43" s="52" t="s">
        <v>70</v>
      </c>
      <c r="C43" s="12" t="s">
        <v>157</v>
      </c>
      <c r="D43" s="12" t="s">
        <v>158</v>
      </c>
      <c r="E43" s="12" t="s">
        <v>159</v>
      </c>
      <c r="F43" s="12" t="s">
        <v>160</v>
      </c>
      <c r="G43" s="12" t="s">
        <v>161</v>
      </c>
    </row>
    <row r="44" spans="2:11" ht="20.25" thickBot="1" x14ac:dyDescent="0.35">
      <c r="B44" s="62" t="s">
        <v>35</v>
      </c>
      <c r="C44" s="51">
        <v>0.2</v>
      </c>
      <c r="D44" s="51" t="s">
        <v>32</v>
      </c>
      <c r="E44" s="53">
        <f>IF(D44="SIM",0,C44*$K$20)</f>
        <v>0</v>
      </c>
      <c r="F44" s="53">
        <f>IF(D44="SIM",0,C44*$K$26)</f>
        <v>0</v>
      </c>
      <c r="G44" s="34">
        <f>IF(D44="SIM",0,(E44*12)+(F44*2))</f>
        <v>0</v>
      </c>
      <c r="H44" s="33"/>
      <c r="I44" s="33"/>
    </row>
    <row r="45" spans="2:11" ht="20.25" thickBot="1" x14ac:dyDescent="0.35">
      <c r="B45" s="62" t="s">
        <v>36</v>
      </c>
      <c r="C45" s="51">
        <v>2.7799999999999998E-2</v>
      </c>
      <c r="D45" s="51" t="s">
        <v>32</v>
      </c>
      <c r="E45" s="53">
        <f t="shared" ref="E45:E53" si="16">IF(D45="SIM",0,C45*$K$20)</f>
        <v>0</v>
      </c>
      <c r="F45" s="53">
        <f t="shared" ref="F45:F53" si="17">IF(D45="SIM",0,C45*$K$26)</f>
        <v>0</v>
      </c>
      <c r="G45" s="34">
        <f t="shared" ref="G45:G53" si="18">IF(D45="SIM",0,(E45*12)+(F45*2))</f>
        <v>0</v>
      </c>
      <c r="H45" s="33"/>
      <c r="I45" s="33"/>
    </row>
    <row r="46" spans="2:11" ht="20.25" thickBot="1" x14ac:dyDescent="0.35">
      <c r="B46" s="62" t="s">
        <v>37</v>
      </c>
      <c r="C46" s="51">
        <v>2.5000000000000001E-2</v>
      </c>
      <c r="D46" s="51" t="s">
        <v>32</v>
      </c>
      <c r="E46" s="53">
        <f t="shared" si="16"/>
        <v>0</v>
      </c>
      <c r="F46" s="53">
        <f t="shared" si="17"/>
        <v>0</v>
      </c>
      <c r="G46" s="34">
        <f t="shared" si="18"/>
        <v>0</v>
      </c>
      <c r="H46" s="33"/>
      <c r="I46" s="33"/>
    </row>
    <row r="47" spans="2:11" ht="20.25" thickBot="1" x14ac:dyDescent="0.35">
      <c r="B47" s="62" t="s">
        <v>38</v>
      </c>
      <c r="C47" s="51">
        <v>1.4999999999999999E-2</v>
      </c>
      <c r="D47" s="51" t="s">
        <v>32</v>
      </c>
      <c r="E47" s="53">
        <f t="shared" si="16"/>
        <v>0</v>
      </c>
      <c r="F47" s="53">
        <f t="shared" si="17"/>
        <v>0</v>
      </c>
      <c r="G47" s="34">
        <f t="shared" si="18"/>
        <v>0</v>
      </c>
      <c r="H47" s="33"/>
      <c r="I47" s="33"/>
    </row>
    <row r="48" spans="2:11" ht="20.25" thickBot="1" x14ac:dyDescent="0.35">
      <c r="B48" s="62" t="s">
        <v>39</v>
      </c>
      <c r="C48" s="51">
        <v>0.01</v>
      </c>
      <c r="D48" s="51" t="s">
        <v>32</v>
      </c>
      <c r="E48" s="53">
        <f t="shared" si="16"/>
        <v>0</v>
      </c>
      <c r="F48" s="53">
        <f t="shared" si="17"/>
        <v>0</v>
      </c>
      <c r="G48" s="34">
        <f t="shared" si="18"/>
        <v>0</v>
      </c>
      <c r="H48" s="33"/>
      <c r="I48" s="33"/>
    </row>
    <row r="49" spans="2:11" ht="20.25" thickBot="1" x14ac:dyDescent="0.35">
      <c r="B49" s="62" t="s">
        <v>40</v>
      </c>
      <c r="C49" s="51">
        <v>6.0000000000000001E-3</v>
      </c>
      <c r="D49" s="51" t="s">
        <v>32</v>
      </c>
      <c r="E49" s="53">
        <f t="shared" si="16"/>
        <v>0</v>
      </c>
      <c r="F49" s="53">
        <f t="shared" si="17"/>
        <v>0</v>
      </c>
      <c r="G49" s="34">
        <f t="shared" si="18"/>
        <v>0</v>
      </c>
      <c r="H49" s="33"/>
      <c r="I49" s="33"/>
    </row>
    <row r="50" spans="2:11" ht="20.25" thickBot="1" x14ac:dyDescent="0.35">
      <c r="B50" s="62" t="s">
        <v>41</v>
      </c>
      <c r="C50" s="51">
        <v>2E-3</v>
      </c>
      <c r="D50" s="51" t="s">
        <v>32</v>
      </c>
      <c r="E50" s="53">
        <f t="shared" si="16"/>
        <v>0</v>
      </c>
      <c r="F50" s="53">
        <f t="shared" si="17"/>
        <v>0</v>
      </c>
      <c r="G50" s="34">
        <f t="shared" si="18"/>
        <v>0</v>
      </c>
      <c r="H50" s="33"/>
      <c r="I50" s="33"/>
    </row>
    <row r="51" spans="2:11" ht="20.25" thickBot="1" x14ac:dyDescent="0.35">
      <c r="B51" s="62" t="s">
        <v>42</v>
      </c>
      <c r="C51" s="51">
        <v>0.08</v>
      </c>
      <c r="D51" s="51" t="s">
        <v>33</v>
      </c>
      <c r="E51" s="53">
        <f t="shared" si="16"/>
        <v>0</v>
      </c>
      <c r="F51" s="53">
        <f t="shared" si="17"/>
        <v>0</v>
      </c>
      <c r="G51" s="34">
        <f t="shared" si="18"/>
        <v>0</v>
      </c>
      <c r="H51" s="33"/>
      <c r="I51" s="33"/>
    </row>
    <row r="52" spans="2:11" ht="20.25" thickBot="1" x14ac:dyDescent="0.35">
      <c r="B52" s="62" t="s">
        <v>17</v>
      </c>
      <c r="C52" s="51">
        <v>0</v>
      </c>
      <c r="D52" s="51" t="s">
        <v>32</v>
      </c>
      <c r="E52" s="53">
        <f t="shared" si="16"/>
        <v>0</v>
      </c>
      <c r="F52" s="53">
        <f t="shared" si="17"/>
        <v>0</v>
      </c>
      <c r="G52" s="34">
        <f t="shared" si="18"/>
        <v>0</v>
      </c>
      <c r="H52" s="33"/>
      <c r="I52" s="33"/>
    </row>
    <row r="53" spans="2:11" ht="20.25" thickBot="1" x14ac:dyDescent="0.35">
      <c r="B53" s="62" t="s">
        <v>17</v>
      </c>
      <c r="C53" s="51">
        <v>0</v>
      </c>
      <c r="D53" s="51" t="s">
        <v>32</v>
      </c>
      <c r="E53" s="53">
        <f t="shared" si="16"/>
        <v>0</v>
      </c>
      <c r="F53" s="53">
        <f t="shared" si="17"/>
        <v>0</v>
      </c>
      <c r="G53" s="34">
        <f t="shared" si="18"/>
        <v>0</v>
      </c>
      <c r="H53" s="33"/>
      <c r="I53" s="33"/>
    </row>
    <row r="54" spans="2:11" ht="20.25" thickBot="1" x14ac:dyDescent="0.3">
      <c r="B54" s="63" t="s">
        <v>18</v>
      </c>
      <c r="C54" s="14">
        <f>SUMIF(D44:D53,"NÃO",C44:C53)</f>
        <v>0.08</v>
      </c>
      <c r="D54" s="14" t="s">
        <v>12</v>
      </c>
      <c r="E54" s="48">
        <f t="shared" ref="E54:F54" si="19">SUM(E44:E53)</f>
        <v>0</v>
      </c>
      <c r="F54" s="48">
        <f t="shared" si="19"/>
        <v>0</v>
      </c>
      <c r="G54" s="48">
        <f>SUM(G44:G53)</f>
        <v>0</v>
      </c>
      <c r="H54" s="33"/>
    </row>
    <row r="56" spans="2:11" ht="15.75" thickBot="1" x14ac:dyDescent="0.3"/>
    <row r="57" spans="2:11" ht="42" customHeight="1" thickBot="1" x14ac:dyDescent="0.3">
      <c r="B57" s="52" t="s">
        <v>71</v>
      </c>
      <c r="C57" s="79" t="s">
        <v>31</v>
      </c>
      <c r="D57" s="80"/>
      <c r="E57" s="12" t="s">
        <v>30</v>
      </c>
      <c r="F57" s="12" t="s">
        <v>162</v>
      </c>
      <c r="G57" s="12" t="s">
        <v>49</v>
      </c>
    </row>
    <row r="58" spans="2:11" s="41" customFormat="1" ht="20.25" thickBot="1" x14ac:dyDescent="0.3">
      <c r="B58" s="72" t="s">
        <v>43</v>
      </c>
      <c r="C58" s="81">
        <f>ROUND(K20/30*12,2)</f>
        <v>0</v>
      </c>
      <c r="D58" s="82"/>
      <c r="E58" s="51">
        <v>4.5999999999999999E-3</v>
      </c>
      <c r="F58" s="36">
        <f>$C$58*E58</f>
        <v>0</v>
      </c>
      <c r="G58" s="36">
        <f>F58*12</f>
        <v>0</v>
      </c>
    </row>
    <row r="59" spans="2:11" s="41" customFormat="1" ht="39.75" thickBot="1" x14ac:dyDescent="0.3">
      <c r="B59" s="72" t="s">
        <v>44</v>
      </c>
      <c r="C59" s="83"/>
      <c r="D59" s="84"/>
      <c r="E59" s="51">
        <v>3.68E-4</v>
      </c>
      <c r="F59" s="36">
        <f t="shared" ref="F59:F67" si="20">$C$58*E59</f>
        <v>0</v>
      </c>
      <c r="G59" s="36">
        <f t="shared" ref="G59:G67" si="21">F59*12</f>
        <v>0</v>
      </c>
      <c r="I59" s="73"/>
    </row>
    <row r="60" spans="2:11" s="41" customFormat="1" ht="39.75" thickBot="1" x14ac:dyDescent="0.3">
      <c r="B60" s="72" t="s">
        <v>45</v>
      </c>
      <c r="C60" s="85"/>
      <c r="D60" s="86"/>
      <c r="E60" s="51">
        <v>2.1499999999999998E-2</v>
      </c>
      <c r="F60" s="36">
        <f t="shared" si="20"/>
        <v>0</v>
      </c>
      <c r="G60" s="36">
        <f t="shared" si="21"/>
        <v>0</v>
      </c>
      <c r="I60" s="73"/>
    </row>
    <row r="61" spans="2:11" s="41" customFormat="1" ht="20.25" thickBot="1" x14ac:dyDescent="0.3">
      <c r="B61" s="72" t="s">
        <v>46</v>
      </c>
      <c r="C61" s="81">
        <f>ROUND(K20/30*7,2)</f>
        <v>0</v>
      </c>
      <c r="D61" s="82"/>
      <c r="E61" s="51">
        <v>1.9400000000000001E-2</v>
      </c>
      <c r="F61" s="36">
        <f>E61*$C$61</f>
        <v>0</v>
      </c>
      <c r="G61" s="36">
        <f t="shared" si="21"/>
        <v>0</v>
      </c>
    </row>
    <row r="62" spans="2:11" s="41" customFormat="1" ht="39.75" thickBot="1" x14ac:dyDescent="0.3">
      <c r="B62" s="72" t="s">
        <v>47</v>
      </c>
      <c r="C62" s="83"/>
      <c r="D62" s="84"/>
      <c r="E62" s="51">
        <v>7.1000000000000004E-3</v>
      </c>
      <c r="F62" s="36">
        <f t="shared" ref="F62:F63" si="22">E62*$C$61</f>
        <v>0</v>
      </c>
      <c r="G62" s="36">
        <f t="shared" si="21"/>
        <v>0</v>
      </c>
    </row>
    <row r="63" spans="2:11" s="41" customFormat="1" ht="39.75" thickBot="1" x14ac:dyDescent="0.3">
      <c r="B63" s="72" t="s">
        <v>48</v>
      </c>
      <c r="C63" s="85"/>
      <c r="D63" s="86"/>
      <c r="E63" s="51">
        <v>2.1499999999999998E-2</v>
      </c>
      <c r="F63" s="36">
        <f t="shared" si="22"/>
        <v>0</v>
      </c>
      <c r="G63" s="36">
        <f t="shared" si="21"/>
        <v>0</v>
      </c>
      <c r="I63" s="65"/>
      <c r="K63" s="73"/>
    </row>
    <row r="64" spans="2:11" s="41" customFormat="1" ht="20.25" thickBot="1" x14ac:dyDescent="0.3">
      <c r="B64" s="72" t="s">
        <v>17</v>
      </c>
      <c r="C64" s="37"/>
      <c r="D64" s="38"/>
      <c r="E64" s="51">
        <v>0</v>
      </c>
      <c r="F64" s="36">
        <f t="shared" si="20"/>
        <v>0</v>
      </c>
      <c r="G64" s="36">
        <f t="shared" si="21"/>
        <v>0</v>
      </c>
    </row>
    <row r="65" spans="2:10" s="41" customFormat="1" ht="20.25" thickBot="1" x14ac:dyDescent="0.3">
      <c r="B65" s="72" t="s">
        <v>17</v>
      </c>
      <c r="C65" s="37"/>
      <c r="D65" s="38"/>
      <c r="E65" s="51">
        <v>0</v>
      </c>
      <c r="F65" s="36">
        <f t="shared" si="20"/>
        <v>0</v>
      </c>
      <c r="G65" s="36">
        <f t="shared" si="21"/>
        <v>0</v>
      </c>
    </row>
    <row r="66" spans="2:10" s="41" customFormat="1" ht="20.25" thickBot="1" x14ac:dyDescent="0.3">
      <c r="B66" s="72" t="s">
        <v>17</v>
      </c>
      <c r="C66" s="37"/>
      <c r="D66" s="38"/>
      <c r="E66" s="51">
        <v>0</v>
      </c>
      <c r="F66" s="36">
        <f t="shared" si="20"/>
        <v>0</v>
      </c>
      <c r="G66" s="36">
        <f t="shared" si="21"/>
        <v>0</v>
      </c>
    </row>
    <row r="67" spans="2:10" s="41" customFormat="1" ht="20.25" thickBot="1" x14ac:dyDescent="0.3">
      <c r="B67" s="72" t="s">
        <v>17</v>
      </c>
      <c r="C67" s="39"/>
      <c r="D67" s="40"/>
      <c r="E67" s="51">
        <v>0</v>
      </c>
      <c r="F67" s="36">
        <f t="shared" si="20"/>
        <v>0</v>
      </c>
      <c r="G67" s="36">
        <f t="shared" si="21"/>
        <v>0</v>
      </c>
    </row>
    <row r="68" spans="2:10" ht="20.25" thickBot="1" x14ac:dyDescent="0.3">
      <c r="B68" s="63" t="s">
        <v>18</v>
      </c>
      <c r="C68" s="94" t="s">
        <v>12</v>
      </c>
      <c r="D68" s="95"/>
      <c r="E68" s="14" t="s">
        <v>12</v>
      </c>
      <c r="F68" s="48">
        <f>SUM(F58:F67)</f>
        <v>0</v>
      </c>
      <c r="G68" s="48">
        <f>SUM(G58:G67)</f>
        <v>0</v>
      </c>
      <c r="J68" s="3"/>
    </row>
    <row r="70" spans="2:10" ht="15.75" thickBot="1" x14ac:dyDescent="0.3"/>
    <row r="71" spans="2:10" ht="39.75" thickBot="1" x14ac:dyDescent="0.3">
      <c r="B71" s="96" t="s">
        <v>113</v>
      </c>
      <c r="C71" s="97"/>
      <c r="D71" s="98"/>
      <c r="E71" s="61" t="s">
        <v>57</v>
      </c>
      <c r="F71" s="12" t="s">
        <v>58</v>
      </c>
    </row>
    <row r="72" spans="2:10" ht="20.25" thickBot="1" x14ac:dyDescent="0.35">
      <c r="B72" s="87" t="s">
        <v>72</v>
      </c>
      <c r="C72" s="88"/>
      <c r="D72" s="89"/>
      <c r="E72" s="22">
        <f>F72/12</f>
        <v>0</v>
      </c>
      <c r="F72" s="54">
        <f>SUM(L20)</f>
        <v>0</v>
      </c>
      <c r="G72" s="33"/>
    </row>
    <row r="73" spans="2:10" ht="20.25" thickBot="1" x14ac:dyDescent="0.35">
      <c r="B73" s="87" t="s">
        <v>73</v>
      </c>
      <c r="C73" s="88"/>
      <c r="D73" s="89"/>
      <c r="E73" s="22">
        <f t="shared" ref="E73:E76" si="23">F73/12</f>
        <v>0</v>
      </c>
      <c r="F73" s="54">
        <f>SUM(L26)</f>
        <v>0</v>
      </c>
      <c r="H73" s="33"/>
    </row>
    <row r="74" spans="2:10" ht="20.25" thickBot="1" x14ac:dyDescent="0.35">
      <c r="B74" s="87" t="s">
        <v>74</v>
      </c>
      <c r="C74" s="88"/>
      <c r="D74" s="89"/>
      <c r="E74" s="22" t="e">
        <f t="shared" si="23"/>
        <v>#REF!</v>
      </c>
      <c r="F74" s="54" t="e">
        <f>SUM(H40)</f>
        <v>#REF!</v>
      </c>
    </row>
    <row r="75" spans="2:10" ht="20.25" thickBot="1" x14ac:dyDescent="0.35">
      <c r="B75" s="87" t="s">
        <v>75</v>
      </c>
      <c r="C75" s="88"/>
      <c r="D75" s="89"/>
      <c r="E75" s="22">
        <f t="shared" si="23"/>
        <v>0</v>
      </c>
      <c r="F75" s="54">
        <f>SUM(G54)</f>
        <v>0</v>
      </c>
    </row>
    <row r="76" spans="2:10" ht="20.25" thickBot="1" x14ac:dyDescent="0.35">
      <c r="B76" s="87" t="s">
        <v>76</v>
      </c>
      <c r="C76" s="88"/>
      <c r="D76" s="89"/>
      <c r="E76" s="22">
        <f t="shared" si="23"/>
        <v>0</v>
      </c>
      <c r="F76" s="54">
        <f>SUM(G68)</f>
        <v>0</v>
      </c>
    </row>
    <row r="77" spans="2:10" ht="20.25" thickBot="1" x14ac:dyDescent="0.3">
      <c r="B77" s="91" t="s">
        <v>18</v>
      </c>
      <c r="C77" s="92"/>
      <c r="D77" s="93"/>
      <c r="E77" s="23" t="e">
        <f>SUM(E72:E76)</f>
        <v>#REF!</v>
      </c>
      <c r="F77" s="48" t="e">
        <f>SUM(F72:F76)</f>
        <v>#REF!</v>
      </c>
    </row>
    <row r="79" spans="2:10" x14ac:dyDescent="0.25">
      <c r="F79" s="33"/>
    </row>
    <row r="80" spans="2:10" s="76" customFormat="1" ht="21" x14ac:dyDescent="0.35">
      <c r="B80" s="74" t="s">
        <v>61</v>
      </c>
      <c r="C80" s="75"/>
    </row>
    <row r="81" spans="2:10" s="76" customFormat="1" ht="21" x14ac:dyDescent="0.35">
      <c r="B81" s="77" t="s">
        <v>59</v>
      </c>
      <c r="C81" s="75"/>
    </row>
    <row r="82" spans="2:10" s="76" customFormat="1" ht="40.5" customHeight="1" x14ac:dyDescent="0.35">
      <c r="B82" s="90" t="s">
        <v>62</v>
      </c>
      <c r="C82" s="90"/>
      <c r="D82" s="90"/>
      <c r="E82" s="90"/>
      <c r="F82" s="90"/>
      <c r="G82" s="90"/>
      <c r="H82" s="90"/>
      <c r="I82" s="90"/>
      <c r="J82" s="90"/>
    </row>
  </sheetData>
  <mergeCells count="13">
    <mergeCell ref="B82:J82"/>
    <mergeCell ref="B77:D77"/>
    <mergeCell ref="C61:D63"/>
    <mergeCell ref="C68:D68"/>
    <mergeCell ref="B71:D71"/>
    <mergeCell ref="B72:D72"/>
    <mergeCell ref="B73:D73"/>
    <mergeCell ref="B74:D74"/>
    <mergeCell ref="B1:L1"/>
    <mergeCell ref="C57:D57"/>
    <mergeCell ref="C58:D60"/>
    <mergeCell ref="B75:D75"/>
    <mergeCell ref="B76:D76"/>
  </mergeCells>
  <conditionalFormatting sqref="A1:B1 M1:XFD1 H57:L68 B71 B77 E71:L77 B78:L81 B69:L70 B83:L1048576 B82 K82:L82 A2:XFD20 M21:XFD1048576 A21:A1048576 B21:L56">
    <cfRule type="cellIs" dxfId="22" priority="26" operator="lessThan">
      <formula>0</formula>
    </cfRule>
  </conditionalFormatting>
  <conditionalFormatting sqref="B57:C57 B68:C68 E57:G57 E64:G68 F58:G63">
    <cfRule type="cellIs" dxfId="21" priority="25" operator="lessThan">
      <formula>0</formula>
    </cfRule>
  </conditionalFormatting>
  <conditionalFormatting sqref="B58:B67">
    <cfRule type="cellIs" dxfId="20" priority="24" operator="lessThan">
      <formula>0</formula>
    </cfRule>
  </conditionalFormatting>
  <conditionalFormatting sqref="B72:B76">
    <cfRule type="cellIs" dxfId="19" priority="23" operator="lessThan">
      <formula>0</formula>
    </cfRule>
  </conditionalFormatting>
  <conditionalFormatting sqref="C58">
    <cfRule type="cellIs" dxfId="18" priority="10" operator="lessThan">
      <formula>0</formula>
    </cfRule>
  </conditionalFormatting>
  <conditionalFormatting sqref="E58:E63">
    <cfRule type="cellIs" dxfId="17" priority="9" operator="lessThan">
      <formula>0</formula>
    </cfRule>
  </conditionalFormatting>
  <dataValidations count="1">
    <dataValidation type="list" allowBlank="1" showInputMessage="1" showErrorMessage="1" sqref="C29:C39 D44:D53">
      <formula1>"SIM,NÃO"</formula1>
    </dataValidation>
  </dataValidations>
  <pageMargins left="0.51181102362204722" right="0.51181102362204722" top="0.39370078740157483" bottom="0.39370078740157483" header="0.31496062992125984" footer="0.31496062992125984"/>
  <pageSetup paperSize="9" scale="51" fitToHeight="0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1:P111"/>
  <sheetViews>
    <sheetView showGridLines="0" view="pageBreakPreview" zoomScale="60" zoomScaleNormal="100" workbookViewId="0">
      <selection activeCell="C29" sqref="C29"/>
    </sheetView>
  </sheetViews>
  <sheetFormatPr defaultColWidth="13.85546875" defaultRowHeight="15" x14ac:dyDescent="0.25"/>
  <cols>
    <col min="1" max="1" width="3.42578125" style="42" customWidth="1"/>
    <col min="2" max="2" width="36.85546875" style="18" bestFit="1" customWidth="1"/>
    <col min="3" max="3" width="15.85546875" style="47" bestFit="1" customWidth="1"/>
    <col min="4" max="4" width="16.42578125" style="47" bestFit="1" customWidth="1"/>
    <col min="5" max="5" width="18.140625" style="47" bestFit="1" customWidth="1"/>
    <col min="6" max="6" width="15.7109375" style="47" bestFit="1" customWidth="1"/>
    <col min="7" max="7" width="15.85546875" style="47" bestFit="1" customWidth="1"/>
    <col min="8" max="8" width="15.7109375" style="47" bestFit="1" customWidth="1"/>
    <col min="9" max="9" width="15.85546875" style="47" bestFit="1" customWidth="1"/>
    <col min="10" max="11" width="15.7109375" style="47" bestFit="1" customWidth="1"/>
    <col min="12" max="14" width="15.85546875" style="47" bestFit="1" customWidth="1"/>
    <col min="15" max="15" width="17.85546875" style="42" bestFit="1" customWidth="1"/>
    <col min="16" max="16" width="3" style="42" customWidth="1"/>
    <col min="17" max="16384" width="13.85546875" style="42"/>
  </cols>
  <sheetData>
    <row r="1" spans="2:16" ht="39" customHeight="1" x14ac:dyDescent="0.55000000000000004">
      <c r="B1" s="78" t="s">
        <v>144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2:16" ht="27.75" thickBot="1" x14ac:dyDescent="0.45">
      <c r="B2" s="1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</row>
    <row r="3" spans="2:16" s="4" customFormat="1" ht="39.75" thickBot="1" x14ac:dyDescent="0.3">
      <c r="B3" s="52" t="s">
        <v>142</v>
      </c>
      <c r="C3" s="52" t="s">
        <v>0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2" t="s">
        <v>6</v>
      </c>
      <c r="J3" s="52" t="s">
        <v>7</v>
      </c>
      <c r="K3" s="52" t="s">
        <v>8</v>
      </c>
      <c r="L3" s="52" t="s">
        <v>9</v>
      </c>
      <c r="M3" s="52" t="s">
        <v>10</v>
      </c>
      <c r="N3" s="52" t="s">
        <v>11</v>
      </c>
      <c r="O3" s="52" t="s">
        <v>100</v>
      </c>
    </row>
    <row r="4" spans="2:16" s="2" customFormat="1" ht="20.25" thickBot="1" x14ac:dyDescent="0.35">
      <c r="B4" s="16" t="s">
        <v>148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f t="shared" ref="O4:O20" si="0">SUM(C4:N4)</f>
        <v>0</v>
      </c>
      <c r="P4" s="6"/>
    </row>
    <row r="5" spans="2:16" s="2" customFormat="1" ht="20.25" thickBot="1" x14ac:dyDescent="0.35">
      <c r="B5" s="16" t="s">
        <v>145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f t="shared" si="0"/>
        <v>0</v>
      </c>
      <c r="P5" s="6"/>
    </row>
    <row r="6" spans="2:16" s="2" customFormat="1" ht="20.25" thickBot="1" x14ac:dyDescent="0.35">
      <c r="B6" s="16" t="s">
        <v>146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f t="shared" si="0"/>
        <v>0</v>
      </c>
      <c r="P6" s="6"/>
    </row>
    <row r="7" spans="2:16" s="2" customFormat="1" ht="20.25" thickBot="1" x14ac:dyDescent="0.35">
      <c r="B7" s="16" t="s">
        <v>147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f t="shared" si="0"/>
        <v>0</v>
      </c>
      <c r="P7" s="6"/>
    </row>
    <row r="8" spans="2:16" s="2" customFormat="1" ht="20.25" thickBot="1" x14ac:dyDescent="0.35">
      <c r="B8" s="16" t="s">
        <v>140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f t="shared" si="0"/>
        <v>0</v>
      </c>
      <c r="P8" s="6"/>
    </row>
    <row r="9" spans="2:16" s="2" customFormat="1" ht="20.25" thickBot="1" x14ac:dyDescent="0.35">
      <c r="B9" s="16" t="s">
        <v>42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f t="shared" si="0"/>
        <v>0</v>
      </c>
      <c r="P9" s="6"/>
    </row>
    <row r="10" spans="2:16" s="2" customFormat="1" ht="20.25" thickBot="1" x14ac:dyDescent="0.35">
      <c r="B10" s="16" t="s">
        <v>141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f t="shared" si="0"/>
        <v>0</v>
      </c>
      <c r="P10" s="6"/>
    </row>
    <row r="11" spans="2:16" s="2" customFormat="1" ht="20.25" thickBot="1" x14ac:dyDescent="0.35">
      <c r="B11" s="16" t="s">
        <v>139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f t="shared" si="0"/>
        <v>0</v>
      </c>
      <c r="P11" s="6"/>
    </row>
    <row r="12" spans="2:16" s="2" customFormat="1" ht="20.25" thickBot="1" x14ac:dyDescent="0.35">
      <c r="B12" s="16" t="s">
        <v>138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f t="shared" si="0"/>
        <v>0</v>
      </c>
      <c r="P12" s="6"/>
    </row>
    <row r="13" spans="2:16" s="2" customFormat="1" ht="20.25" thickBot="1" x14ac:dyDescent="0.35">
      <c r="B13" s="62" t="s">
        <v>21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f t="shared" si="0"/>
        <v>0</v>
      </c>
      <c r="P13" s="6"/>
    </row>
    <row r="14" spans="2:16" s="2" customFormat="1" ht="20.25" thickBot="1" x14ac:dyDescent="0.35">
      <c r="B14" s="16" t="s">
        <v>22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f t="shared" si="0"/>
        <v>0</v>
      </c>
      <c r="P14" s="6"/>
    </row>
    <row r="15" spans="2:16" s="2" customFormat="1" ht="20.25" thickBot="1" x14ac:dyDescent="0.35">
      <c r="B15" s="16" t="s">
        <v>137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f t="shared" si="0"/>
        <v>0</v>
      </c>
      <c r="P15" s="6"/>
    </row>
    <row r="16" spans="2:16" s="2" customFormat="1" ht="20.25" thickBot="1" x14ac:dyDescent="0.35">
      <c r="B16" s="16" t="s">
        <v>155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f t="shared" si="0"/>
        <v>0</v>
      </c>
      <c r="P16" s="6"/>
    </row>
    <row r="17" spans="2:16" s="2" customFormat="1" ht="20.25" thickBot="1" x14ac:dyDescent="0.35">
      <c r="B17" s="62" t="s">
        <v>17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f t="shared" si="0"/>
        <v>0</v>
      </c>
      <c r="P17" s="6"/>
    </row>
    <row r="18" spans="2:16" s="2" customFormat="1" ht="20.25" thickBot="1" x14ac:dyDescent="0.35">
      <c r="B18" s="62" t="s">
        <v>17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f t="shared" si="0"/>
        <v>0</v>
      </c>
      <c r="P18" s="6"/>
    </row>
    <row r="19" spans="2:16" s="2" customFormat="1" ht="20.25" thickBot="1" x14ac:dyDescent="0.35">
      <c r="B19" s="62" t="s">
        <v>17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f t="shared" si="0"/>
        <v>0</v>
      </c>
      <c r="P19" s="6"/>
    </row>
    <row r="20" spans="2:16" s="2" customFormat="1" ht="20.25" thickBot="1" x14ac:dyDescent="0.35">
      <c r="B20" s="62" t="s">
        <v>17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f t="shared" si="0"/>
        <v>0</v>
      </c>
      <c r="P20" s="6"/>
    </row>
    <row r="21" spans="2:16" s="2" customFormat="1" ht="21" thickBot="1" x14ac:dyDescent="0.35">
      <c r="B21" s="63" t="s">
        <v>18</v>
      </c>
      <c r="C21" s="48">
        <f t="shared" ref="C21:O21" si="1">SUM(C4:C20)</f>
        <v>0</v>
      </c>
      <c r="D21" s="48">
        <f t="shared" si="1"/>
        <v>0</v>
      </c>
      <c r="E21" s="48">
        <f t="shared" si="1"/>
        <v>0</v>
      </c>
      <c r="F21" s="48">
        <f t="shared" si="1"/>
        <v>0</v>
      </c>
      <c r="G21" s="48">
        <f t="shared" si="1"/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  <c r="K21" s="48">
        <f t="shared" si="1"/>
        <v>0</v>
      </c>
      <c r="L21" s="48">
        <f t="shared" si="1"/>
        <v>0</v>
      </c>
      <c r="M21" s="48">
        <f t="shared" si="1"/>
        <v>0</v>
      </c>
      <c r="N21" s="48">
        <f t="shared" si="1"/>
        <v>0</v>
      </c>
      <c r="O21" s="48">
        <f t="shared" si="1"/>
        <v>0</v>
      </c>
      <c r="P21" s="7"/>
    </row>
    <row r="22" spans="2:16" ht="27.75" thickBot="1" x14ac:dyDescent="0.45">
      <c r="B22" s="1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"/>
    </row>
    <row r="23" spans="2:16" s="4" customFormat="1" ht="39.75" thickBot="1" x14ac:dyDescent="0.3">
      <c r="B23" s="52" t="s">
        <v>117</v>
      </c>
      <c r="C23" s="52" t="s">
        <v>0</v>
      </c>
      <c r="D23" s="52" t="s">
        <v>1</v>
      </c>
      <c r="E23" s="52" t="s">
        <v>2</v>
      </c>
      <c r="F23" s="52" t="s">
        <v>3</v>
      </c>
      <c r="G23" s="52" t="s">
        <v>4</v>
      </c>
      <c r="H23" s="52" t="s">
        <v>5</v>
      </c>
      <c r="I23" s="52" t="s">
        <v>6</v>
      </c>
      <c r="J23" s="52" t="s">
        <v>7</v>
      </c>
      <c r="K23" s="52" t="s">
        <v>8</v>
      </c>
      <c r="L23" s="52" t="s">
        <v>9</v>
      </c>
      <c r="M23" s="52" t="s">
        <v>10</v>
      </c>
      <c r="N23" s="52" t="s">
        <v>11</v>
      </c>
      <c r="O23" s="52" t="s">
        <v>100</v>
      </c>
    </row>
    <row r="24" spans="2:16" s="2" customFormat="1" ht="20.25" thickBot="1" x14ac:dyDescent="0.35">
      <c r="B24" s="16" t="s">
        <v>63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f t="shared" ref="O24:O50" si="2">SUM(C24:N24)</f>
        <v>0</v>
      </c>
      <c r="P24" s="6"/>
    </row>
    <row r="25" spans="2:16" s="2" customFormat="1" ht="20.25" thickBot="1" x14ac:dyDescent="0.35">
      <c r="B25" s="16" t="s">
        <v>64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f t="shared" si="2"/>
        <v>0</v>
      </c>
      <c r="P25" s="6"/>
    </row>
    <row r="26" spans="2:16" s="2" customFormat="1" ht="20.25" thickBot="1" x14ac:dyDescent="0.35">
      <c r="B26" s="16" t="s">
        <v>65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f t="shared" si="2"/>
        <v>0</v>
      </c>
      <c r="P26" s="6"/>
    </row>
    <row r="27" spans="2:16" s="2" customFormat="1" ht="20.25" thickBot="1" x14ac:dyDescent="0.35">
      <c r="B27" s="16" t="s">
        <v>66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f t="shared" si="2"/>
        <v>0</v>
      </c>
      <c r="P27" s="6"/>
    </row>
    <row r="28" spans="2:16" s="2" customFormat="1" ht="20.25" thickBot="1" x14ac:dyDescent="0.35">
      <c r="B28" s="16" t="s">
        <v>151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f t="shared" si="2"/>
        <v>0</v>
      </c>
      <c r="P28" s="6"/>
    </row>
    <row r="29" spans="2:16" s="2" customFormat="1" ht="20.25" thickBot="1" x14ac:dyDescent="0.35">
      <c r="B29" s="16" t="s">
        <v>115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f t="shared" si="2"/>
        <v>0</v>
      </c>
      <c r="P29" s="6"/>
    </row>
    <row r="30" spans="2:16" s="2" customFormat="1" ht="20.25" thickBot="1" x14ac:dyDescent="0.35">
      <c r="B30" s="62" t="s">
        <v>94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f t="shared" si="2"/>
        <v>0</v>
      </c>
      <c r="P30" s="6"/>
    </row>
    <row r="31" spans="2:16" s="2" customFormat="1" ht="20.25" thickBot="1" x14ac:dyDescent="0.35">
      <c r="B31" s="16" t="s">
        <v>102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f t="shared" si="2"/>
        <v>0</v>
      </c>
      <c r="P31" s="6"/>
    </row>
    <row r="32" spans="2:16" s="2" customFormat="1" ht="20.25" thickBot="1" x14ac:dyDescent="0.35">
      <c r="B32" s="16" t="s">
        <v>103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f t="shared" si="2"/>
        <v>0</v>
      </c>
      <c r="P32" s="6"/>
    </row>
    <row r="33" spans="2:16" s="2" customFormat="1" ht="20.25" thickBot="1" x14ac:dyDescent="0.35">
      <c r="B33" s="16" t="s">
        <v>95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f t="shared" si="2"/>
        <v>0</v>
      </c>
      <c r="P33" s="6"/>
    </row>
    <row r="34" spans="2:16" s="2" customFormat="1" ht="20.25" thickBot="1" x14ac:dyDescent="0.35">
      <c r="B34" s="62" t="s">
        <v>96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f t="shared" si="2"/>
        <v>0</v>
      </c>
      <c r="P34" s="6"/>
    </row>
    <row r="35" spans="2:16" s="2" customFormat="1" ht="20.25" thickBot="1" x14ac:dyDescent="0.35">
      <c r="B35" s="62" t="s">
        <v>105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f t="shared" si="2"/>
        <v>0</v>
      </c>
      <c r="P35" s="6"/>
    </row>
    <row r="36" spans="2:16" s="2" customFormat="1" ht="20.25" thickBot="1" x14ac:dyDescent="0.35">
      <c r="B36" s="62" t="s">
        <v>104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f t="shared" si="2"/>
        <v>0</v>
      </c>
      <c r="P36" s="6"/>
    </row>
    <row r="37" spans="2:16" s="2" customFormat="1" ht="20.25" thickBot="1" x14ac:dyDescent="0.35">
      <c r="B37" s="62" t="s">
        <v>106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f t="shared" si="2"/>
        <v>0</v>
      </c>
      <c r="P37" s="6"/>
    </row>
    <row r="38" spans="2:16" s="2" customFormat="1" ht="20.25" thickBot="1" x14ac:dyDescent="0.35">
      <c r="B38" s="62" t="s">
        <v>97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f t="shared" si="2"/>
        <v>0</v>
      </c>
      <c r="P38" s="6"/>
    </row>
    <row r="39" spans="2:16" s="2" customFormat="1" ht="20.25" thickBot="1" x14ac:dyDescent="0.35">
      <c r="B39" s="62" t="s">
        <v>98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f t="shared" si="2"/>
        <v>0</v>
      </c>
      <c r="P39" s="6"/>
    </row>
    <row r="40" spans="2:16" s="2" customFormat="1" ht="20.25" thickBot="1" x14ac:dyDescent="0.35">
      <c r="B40" s="62" t="s">
        <v>99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f t="shared" si="2"/>
        <v>0</v>
      </c>
      <c r="P40" s="6"/>
    </row>
    <row r="41" spans="2:16" s="2" customFormat="1" ht="20.25" thickBot="1" x14ac:dyDescent="0.35">
      <c r="B41" s="62" t="s">
        <v>101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f t="shared" si="2"/>
        <v>0</v>
      </c>
      <c r="P41" s="6"/>
    </row>
    <row r="42" spans="2:16" s="2" customFormat="1" ht="20.25" thickBot="1" x14ac:dyDescent="0.35">
      <c r="B42" s="62" t="s">
        <v>116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f t="shared" si="2"/>
        <v>0</v>
      </c>
      <c r="P42" s="6"/>
    </row>
    <row r="43" spans="2:16" s="2" customFormat="1" ht="20.25" thickBot="1" x14ac:dyDescent="0.35">
      <c r="B43" s="62" t="s">
        <v>17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f t="shared" si="2"/>
        <v>0</v>
      </c>
      <c r="P43" s="6"/>
    </row>
    <row r="44" spans="2:16" s="2" customFormat="1" ht="20.25" thickBot="1" x14ac:dyDescent="0.35">
      <c r="B44" s="62" t="s">
        <v>17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f t="shared" si="2"/>
        <v>0</v>
      </c>
      <c r="P44" s="6"/>
    </row>
    <row r="45" spans="2:16" s="2" customFormat="1" ht="20.25" thickBot="1" x14ac:dyDescent="0.35">
      <c r="B45" s="62" t="s">
        <v>17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f t="shared" si="2"/>
        <v>0</v>
      </c>
      <c r="P45" s="6"/>
    </row>
    <row r="46" spans="2:16" s="2" customFormat="1" ht="20.25" thickBot="1" x14ac:dyDescent="0.35">
      <c r="B46" s="62" t="s">
        <v>17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f t="shared" si="2"/>
        <v>0</v>
      </c>
      <c r="P46" s="6"/>
    </row>
    <row r="47" spans="2:16" s="2" customFormat="1" ht="20.25" thickBot="1" x14ac:dyDescent="0.35">
      <c r="B47" s="62" t="s">
        <v>17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f t="shared" si="2"/>
        <v>0</v>
      </c>
      <c r="P47" s="6"/>
    </row>
    <row r="48" spans="2:16" s="2" customFormat="1" ht="20.25" thickBot="1" x14ac:dyDescent="0.35">
      <c r="B48" s="62" t="s">
        <v>17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f t="shared" si="2"/>
        <v>0</v>
      </c>
      <c r="P48" s="6"/>
    </row>
    <row r="49" spans="2:16" s="2" customFormat="1" ht="20.25" thickBot="1" x14ac:dyDescent="0.35">
      <c r="B49" s="62" t="s">
        <v>17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f t="shared" si="2"/>
        <v>0</v>
      </c>
      <c r="P49" s="6"/>
    </row>
    <row r="50" spans="2:16" s="2" customFormat="1" ht="20.25" thickBot="1" x14ac:dyDescent="0.35">
      <c r="B50" s="62" t="s">
        <v>17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f t="shared" si="2"/>
        <v>0</v>
      </c>
      <c r="P50" s="6"/>
    </row>
    <row r="51" spans="2:16" s="2" customFormat="1" ht="21" thickBot="1" x14ac:dyDescent="0.35">
      <c r="B51" s="63" t="s">
        <v>18</v>
      </c>
      <c r="C51" s="48">
        <f t="shared" ref="C51:O51" si="3">SUM(C24:C50)</f>
        <v>0</v>
      </c>
      <c r="D51" s="48">
        <f t="shared" si="3"/>
        <v>0</v>
      </c>
      <c r="E51" s="48">
        <f t="shared" si="3"/>
        <v>0</v>
      </c>
      <c r="F51" s="48">
        <f t="shared" si="3"/>
        <v>0</v>
      </c>
      <c r="G51" s="48">
        <f t="shared" si="3"/>
        <v>0</v>
      </c>
      <c r="H51" s="48">
        <f t="shared" si="3"/>
        <v>0</v>
      </c>
      <c r="I51" s="48">
        <f t="shared" si="3"/>
        <v>0</v>
      </c>
      <c r="J51" s="48">
        <f t="shared" si="3"/>
        <v>0</v>
      </c>
      <c r="K51" s="48">
        <f t="shared" si="3"/>
        <v>0</v>
      </c>
      <c r="L51" s="48">
        <f t="shared" si="3"/>
        <v>0</v>
      </c>
      <c r="M51" s="48">
        <f t="shared" si="3"/>
        <v>0</v>
      </c>
      <c r="N51" s="48">
        <f t="shared" si="3"/>
        <v>0</v>
      </c>
      <c r="O51" s="48">
        <f t="shared" si="3"/>
        <v>0</v>
      </c>
      <c r="P51" s="7"/>
    </row>
    <row r="52" spans="2:16" s="2" customFormat="1" ht="19.5" thickBot="1" x14ac:dyDescent="0.35">
      <c r="B52" s="17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2:16" s="4" customFormat="1" ht="39.75" thickBot="1" x14ac:dyDescent="0.3">
      <c r="B53" s="52" t="s">
        <v>118</v>
      </c>
      <c r="C53" s="52" t="s">
        <v>0</v>
      </c>
      <c r="D53" s="52" t="s">
        <v>1</v>
      </c>
      <c r="E53" s="52" t="s">
        <v>2</v>
      </c>
      <c r="F53" s="52" t="s">
        <v>3</v>
      </c>
      <c r="G53" s="52" t="s">
        <v>4</v>
      </c>
      <c r="H53" s="52" t="s">
        <v>5</v>
      </c>
      <c r="I53" s="52" t="s">
        <v>6</v>
      </c>
      <c r="J53" s="52" t="s">
        <v>7</v>
      </c>
      <c r="K53" s="52" t="s">
        <v>8</v>
      </c>
      <c r="L53" s="52" t="s">
        <v>9</v>
      </c>
      <c r="M53" s="52" t="s">
        <v>10</v>
      </c>
      <c r="N53" s="52" t="s">
        <v>11</v>
      </c>
      <c r="O53" s="52" t="s">
        <v>100</v>
      </c>
    </row>
    <row r="54" spans="2:16" s="2" customFormat="1" ht="23.25" customHeight="1" thickBot="1" x14ac:dyDescent="0.35">
      <c r="B54" s="16" t="s">
        <v>77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f>SUM(C54:N54)</f>
        <v>0</v>
      </c>
      <c r="P54" s="6"/>
    </row>
    <row r="55" spans="2:16" s="2" customFormat="1" ht="20.25" thickBot="1" x14ac:dyDescent="0.35">
      <c r="B55" s="62" t="s">
        <v>78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f>SUM(C55:N55)</f>
        <v>0</v>
      </c>
      <c r="P55" s="6"/>
    </row>
    <row r="56" spans="2:16" s="2" customFormat="1" ht="20.25" thickBot="1" x14ac:dyDescent="0.35">
      <c r="B56" s="62" t="s">
        <v>79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f>SUM(C56:N56)</f>
        <v>0</v>
      </c>
      <c r="P56" s="6"/>
    </row>
    <row r="57" spans="2:16" s="2" customFormat="1" ht="20.25" thickBot="1" x14ac:dyDescent="0.35">
      <c r="B57" s="62" t="s">
        <v>80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f>SUM(C57:N57)</f>
        <v>0</v>
      </c>
      <c r="P57" s="6"/>
    </row>
    <row r="58" spans="2:16" s="2" customFormat="1" ht="20.25" thickBot="1" x14ac:dyDescent="0.35">
      <c r="B58" s="62" t="s">
        <v>17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f>SUM(C58:N58)</f>
        <v>0</v>
      </c>
      <c r="P58" s="6"/>
    </row>
    <row r="59" spans="2:16" s="2" customFormat="1" ht="21" thickBot="1" x14ac:dyDescent="0.35">
      <c r="B59" s="63" t="s">
        <v>18</v>
      </c>
      <c r="C59" s="48">
        <f t="shared" ref="C59:N59" si="4">SUM(C54:C58)</f>
        <v>0</v>
      </c>
      <c r="D59" s="48">
        <f t="shared" si="4"/>
        <v>0</v>
      </c>
      <c r="E59" s="48">
        <f t="shared" si="4"/>
        <v>0</v>
      </c>
      <c r="F59" s="48">
        <f t="shared" si="4"/>
        <v>0</v>
      </c>
      <c r="G59" s="48">
        <f t="shared" si="4"/>
        <v>0</v>
      </c>
      <c r="H59" s="48">
        <f t="shared" si="4"/>
        <v>0</v>
      </c>
      <c r="I59" s="48">
        <f t="shared" si="4"/>
        <v>0</v>
      </c>
      <c r="J59" s="48">
        <f t="shared" si="4"/>
        <v>0</v>
      </c>
      <c r="K59" s="48">
        <f t="shared" si="4"/>
        <v>0</v>
      </c>
      <c r="L59" s="48">
        <f t="shared" si="4"/>
        <v>0</v>
      </c>
      <c r="M59" s="48">
        <f t="shared" si="4"/>
        <v>0</v>
      </c>
      <c r="N59" s="48">
        <f t="shared" si="4"/>
        <v>0</v>
      </c>
      <c r="O59" s="48">
        <f>SUM(O54:O58)</f>
        <v>0</v>
      </c>
      <c r="P59" s="7"/>
    </row>
    <row r="60" spans="2:16" s="2" customFormat="1" ht="18.75" x14ac:dyDescent="0.3">
      <c r="B60" s="17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2:16" s="2" customFormat="1" ht="19.5" thickBot="1" x14ac:dyDescent="0.35">
      <c r="B61" s="17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2:16" s="2" customFormat="1" ht="39.75" thickBot="1" x14ac:dyDescent="0.35">
      <c r="B62" s="52" t="s">
        <v>119</v>
      </c>
      <c r="C62" s="52" t="s">
        <v>0</v>
      </c>
      <c r="D62" s="52" t="s">
        <v>1</v>
      </c>
      <c r="E62" s="52" t="s">
        <v>2</v>
      </c>
      <c r="F62" s="52" t="s">
        <v>3</v>
      </c>
      <c r="G62" s="52" t="s">
        <v>4</v>
      </c>
      <c r="H62" s="52" t="s">
        <v>5</v>
      </c>
      <c r="I62" s="52" t="s">
        <v>6</v>
      </c>
      <c r="J62" s="52" t="s">
        <v>7</v>
      </c>
      <c r="K62" s="52" t="s">
        <v>8</v>
      </c>
      <c r="L62" s="52" t="s">
        <v>9</v>
      </c>
      <c r="M62" s="52" t="s">
        <v>10</v>
      </c>
      <c r="N62" s="52" t="s">
        <v>11</v>
      </c>
      <c r="O62" s="52" t="s">
        <v>100</v>
      </c>
    </row>
    <row r="63" spans="2:16" ht="20.25" thickBot="1" x14ac:dyDescent="0.35">
      <c r="B63" s="16" t="s">
        <v>84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f t="shared" ref="O63:O72" si="5">SUM(C63:N63)</f>
        <v>0</v>
      </c>
    </row>
    <row r="64" spans="2:16" ht="20.25" thickBot="1" x14ac:dyDescent="0.35">
      <c r="B64" s="16" t="s">
        <v>81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f t="shared" si="5"/>
        <v>0</v>
      </c>
    </row>
    <row r="65" spans="2:15" ht="20.25" thickBot="1" x14ac:dyDescent="0.35">
      <c r="B65" s="16" t="s">
        <v>82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f t="shared" si="5"/>
        <v>0</v>
      </c>
    </row>
    <row r="66" spans="2:15" ht="20.25" thickBot="1" x14ac:dyDescent="0.35">
      <c r="B66" s="16" t="s">
        <v>83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f t="shared" si="5"/>
        <v>0</v>
      </c>
    </row>
    <row r="67" spans="2:15" ht="20.25" thickBot="1" x14ac:dyDescent="0.35">
      <c r="B67" s="62" t="s">
        <v>17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f t="shared" si="5"/>
        <v>0</v>
      </c>
    </row>
    <row r="68" spans="2:15" ht="20.25" thickBot="1" x14ac:dyDescent="0.35">
      <c r="B68" s="62" t="s">
        <v>17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f t="shared" si="5"/>
        <v>0</v>
      </c>
    </row>
    <row r="69" spans="2:15" ht="20.25" thickBot="1" x14ac:dyDescent="0.35">
      <c r="B69" s="62" t="s">
        <v>17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f t="shared" si="5"/>
        <v>0</v>
      </c>
    </row>
    <row r="70" spans="2:15" ht="20.25" thickBot="1" x14ac:dyDescent="0.35">
      <c r="B70" s="62" t="s">
        <v>17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f t="shared" si="5"/>
        <v>0</v>
      </c>
    </row>
    <row r="71" spans="2:15" ht="20.25" thickBot="1" x14ac:dyDescent="0.35">
      <c r="B71" s="62" t="s">
        <v>17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f t="shared" si="5"/>
        <v>0</v>
      </c>
    </row>
    <row r="72" spans="2:15" ht="20.25" thickBot="1" x14ac:dyDescent="0.35">
      <c r="B72" s="62" t="s">
        <v>17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f t="shared" si="5"/>
        <v>0</v>
      </c>
    </row>
    <row r="73" spans="2:15" ht="20.25" thickBot="1" x14ac:dyDescent="0.3">
      <c r="B73" s="63" t="s">
        <v>18</v>
      </c>
      <c r="C73" s="25">
        <f>SUM(C63:C72)</f>
        <v>0</v>
      </c>
      <c r="D73" s="25">
        <f t="shared" ref="D73:O73" si="6">SUM(D63:D72)</f>
        <v>0</v>
      </c>
      <c r="E73" s="25">
        <f t="shared" si="6"/>
        <v>0</v>
      </c>
      <c r="F73" s="25">
        <f t="shared" si="6"/>
        <v>0</v>
      </c>
      <c r="G73" s="25">
        <f t="shared" si="6"/>
        <v>0</v>
      </c>
      <c r="H73" s="25">
        <f t="shared" si="6"/>
        <v>0</v>
      </c>
      <c r="I73" s="25">
        <f t="shared" si="6"/>
        <v>0</v>
      </c>
      <c r="J73" s="25">
        <f t="shared" si="6"/>
        <v>0</v>
      </c>
      <c r="K73" s="25">
        <f t="shared" si="6"/>
        <v>0</v>
      </c>
      <c r="L73" s="25">
        <f t="shared" si="6"/>
        <v>0</v>
      </c>
      <c r="M73" s="25">
        <f t="shared" si="6"/>
        <v>0</v>
      </c>
      <c r="N73" s="25">
        <f t="shared" si="6"/>
        <v>0</v>
      </c>
      <c r="O73" s="25">
        <f t="shared" si="6"/>
        <v>0</v>
      </c>
    </row>
    <row r="76" spans="2:15" ht="15.75" thickBot="1" x14ac:dyDescent="0.3"/>
    <row r="77" spans="2:15" ht="39.75" customHeight="1" thickBot="1" x14ac:dyDescent="0.3">
      <c r="B77" s="52" t="s">
        <v>143</v>
      </c>
      <c r="C77" s="52" t="s">
        <v>0</v>
      </c>
      <c r="D77" s="52" t="s">
        <v>1</v>
      </c>
      <c r="E77" s="52" t="s">
        <v>2</v>
      </c>
      <c r="F77" s="52" t="s">
        <v>3</v>
      </c>
      <c r="G77" s="52" t="s">
        <v>4</v>
      </c>
      <c r="H77" s="52" t="s">
        <v>5</v>
      </c>
      <c r="I77" s="52" t="s">
        <v>6</v>
      </c>
      <c r="J77" s="52" t="s">
        <v>7</v>
      </c>
      <c r="K77" s="52" t="s">
        <v>8</v>
      </c>
      <c r="L77" s="52" t="s">
        <v>9</v>
      </c>
      <c r="M77" s="52" t="s">
        <v>10</v>
      </c>
      <c r="N77" s="52" t="s">
        <v>11</v>
      </c>
      <c r="O77" s="52" t="s">
        <v>100</v>
      </c>
    </row>
    <row r="78" spans="2:15" ht="20.25" thickBot="1" x14ac:dyDescent="0.35">
      <c r="B78" s="62" t="s">
        <v>149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f t="shared" ref="O78:O83" si="7">SUM(C78:N78)</f>
        <v>0</v>
      </c>
    </row>
    <row r="79" spans="2:15" ht="20.25" thickBot="1" x14ac:dyDescent="0.35">
      <c r="B79" s="62" t="s">
        <v>85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f t="shared" si="7"/>
        <v>0</v>
      </c>
    </row>
    <row r="80" spans="2:15" ht="20.25" thickBot="1" x14ac:dyDescent="0.35">
      <c r="B80" s="62" t="s">
        <v>86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f t="shared" si="7"/>
        <v>0</v>
      </c>
    </row>
    <row r="81" spans="2:15" ht="20.25" thickBot="1" x14ac:dyDescent="0.35">
      <c r="B81" s="62" t="s">
        <v>150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f t="shared" si="7"/>
        <v>0</v>
      </c>
    </row>
    <row r="82" spans="2:15" ht="20.25" thickBot="1" x14ac:dyDescent="0.35">
      <c r="B82" s="62" t="s">
        <v>89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f t="shared" si="7"/>
        <v>0</v>
      </c>
    </row>
    <row r="83" spans="2:15" ht="20.25" thickBot="1" x14ac:dyDescent="0.35">
      <c r="B83" s="62" t="s">
        <v>93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f t="shared" si="7"/>
        <v>0</v>
      </c>
    </row>
    <row r="84" spans="2:15" ht="20.25" thickBot="1" x14ac:dyDescent="0.35">
      <c r="B84" s="62" t="s">
        <v>111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f t="shared" ref="O84:O89" si="8">SUM(C84:N84)</f>
        <v>0</v>
      </c>
    </row>
    <row r="85" spans="2:15" ht="20.25" thickBot="1" x14ac:dyDescent="0.35">
      <c r="B85" s="62" t="s">
        <v>17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f t="shared" si="8"/>
        <v>0</v>
      </c>
    </row>
    <row r="86" spans="2:15" ht="20.25" thickBot="1" x14ac:dyDescent="0.35">
      <c r="B86" s="62" t="s">
        <v>17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f t="shared" si="8"/>
        <v>0</v>
      </c>
    </row>
    <row r="87" spans="2:15" ht="20.25" thickBot="1" x14ac:dyDescent="0.35">
      <c r="B87" s="62" t="s">
        <v>17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f t="shared" si="8"/>
        <v>0</v>
      </c>
    </row>
    <row r="88" spans="2:15" ht="20.25" thickBot="1" x14ac:dyDescent="0.35">
      <c r="B88" s="62" t="s">
        <v>17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f t="shared" si="8"/>
        <v>0</v>
      </c>
    </row>
    <row r="89" spans="2:15" ht="20.25" thickBot="1" x14ac:dyDescent="0.35">
      <c r="B89" s="62" t="s">
        <v>114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f t="shared" si="8"/>
        <v>0</v>
      </c>
    </row>
    <row r="90" spans="2:15" ht="20.25" thickBot="1" x14ac:dyDescent="0.3">
      <c r="B90" s="63" t="s">
        <v>18</v>
      </c>
      <c r="C90" s="24">
        <f>SUM(C78:C89)</f>
        <v>0</v>
      </c>
      <c r="D90" s="24">
        <f t="shared" ref="D90:O90" si="9">SUM(D78:D89)</f>
        <v>0</v>
      </c>
      <c r="E90" s="24">
        <f t="shared" si="9"/>
        <v>0</v>
      </c>
      <c r="F90" s="24">
        <f t="shared" si="9"/>
        <v>0</v>
      </c>
      <c r="G90" s="24">
        <f t="shared" si="9"/>
        <v>0</v>
      </c>
      <c r="H90" s="24">
        <f t="shared" si="9"/>
        <v>0</v>
      </c>
      <c r="I90" s="24">
        <f t="shared" si="9"/>
        <v>0</v>
      </c>
      <c r="J90" s="24">
        <f t="shared" si="9"/>
        <v>0</v>
      </c>
      <c r="K90" s="24">
        <f t="shared" si="9"/>
        <v>0</v>
      </c>
      <c r="L90" s="24">
        <f t="shared" si="9"/>
        <v>0</v>
      </c>
      <c r="M90" s="24">
        <f t="shared" si="9"/>
        <v>0</v>
      </c>
      <c r="N90" s="24">
        <f t="shared" si="9"/>
        <v>0</v>
      </c>
      <c r="O90" s="24">
        <f t="shared" si="9"/>
        <v>0</v>
      </c>
    </row>
    <row r="92" spans="2:15" ht="15.75" thickBot="1" x14ac:dyDescent="0.3"/>
    <row r="93" spans="2:15" ht="39.75" thickBot="1" x14ac:dyDescent="0.3">
      <c r="B93" s="52" t="s">
        <v>121</v>
      </c>
      <c r="C93" s="52" t="s">
        <v>0</v>
      </c>
      <c r="D93" s="52" t="s">
        <v>1</v>
      </c>
      <c r="E93" s="52" t="s">
        <v>2</v>
      </c>
      <c r="F93" s="52" t="s">
        <v>3</v>
      </c>
      <c r="G93" s="52" t="s">
        <v>4</v>
      </c>
      <c r="H93" s="52" t="s">
        <v>5</v>
      </c>
      <c r="I93" s="52" t="s">
        <v>6</v>
      </c>
      <c r="J93" s="52" t="s">
        <v>7</v>
      </c>
      <c r="K93" s="52" t="s">
        <v>8</v>
      </c>
      <c r="L93" s="52" t="s">
        <v>9</v>
      </c>
      <c r="M93" s="52" t="s">
        <v>10</v>
      </c>
      <c r="N93" s="52" t="s">
        <v>11</v>
      </c>
      <c r="O93" s="52" t="s">
        <v>100</v>
      </c>
    </row>
    <row r="94" spans="2:15" ht="20.25" thickBot="1" x14ac:dyDescent="0.35">
      <c r="B94" s="62" t="s">
        <v>87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f t="shared" ref="O94:O99" si="10">SUM(C94:N94)</f>
        <v>0</v>
      </c>
    </row>
    <row r="95" spans="2:15" ht="20.25" thickBot="1" x14ac:dyDescent="0.35">
      <c r="B95" s="62" t="s">
        <v>92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f t="shared" si="10"/>
        <v>0</v>
      </c>
    </row>
    <row r="96" spans="2:15" ht="20.25" thickBot="1" x14ac:dyDescent="0.35">
      <c r="B96" s="62" t="s">
        <v>88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f t="shared" si="10"/>
        <v>0</v>
      </c>
    </row>
    <row r="97" spans="2:15" ht="20.25" thickBot="1" x14ac:dyDescent="0.35">
      <c r="B97" s="62" t="s">
        <v>91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f t="shared" si="10"/>
        <v>0</v>
      </c>
    </row>
    <row r="98" spans="2:15" ht="20.25" thickBot="1" x14ac:dyDescent="0.35">
      <c r="B98" s="62" t="s">
        <v>90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f t="shared" si="10"/>
        <v>0</v>
      </c>
    </row>
    <row r="99" spans="2:15" ht="20.25" thickBot="1" x14ac:dyDescent="0.35">
      <c r="B99" s="62" t="s">
        <v>17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f t="shared" si="10"/>
        <v>0</v>
      </c>
    </row>
    <row r="100" spans="2:15" ht="20.25" thickBot="1" x14ac:dyDescent="0.3">
      <c r="B100" s="63" t="s">
        <v>18</v>
      </c>
      <c r="C100" s="70">
        <f>SUM(C94:C99)</f>
        <v>0</v>
      </c>
      <c r="D100" s="70">
        <f t="shared" ref="D100:O100" si="11">SUM(D94:D99)</f>
        <v>0</v>
      </c>
      <c r="E100" s="70">
        <f t="shared" si="11"/>
        <v>0</v>
      </c>
      <c r="F100" s="70">
        <f t="shared" si="11"/>
        <v>0</v>
      </c>
      <c r="G100" s="70">
        <f t="shared" si="11"/>
        <v>0</v>
      </c>
      <c r="H100" s="70">
        <f t="shared" si="11"/>
        <v>0</v>
      </c>
      <c r="I100" s="70">
        <f t="shared" si="11"/>
        <v>0</v>
      </c>
      <c r="J100" s="70">
        <f t="shared" si="11"/>
        <v>0</v>
      </c>
      <c r="K100" s="70">
        <f t="shared" si="11"/>
        <v>0</v>
      </c>
      <c r="L100" s="70">
        <f t="shared" si="11"/>
        <v>0</v>
      </c>
      <c r="M100" s="70">
        <f t="shared" si="11"/>
        <v>0</v>
      </c>
      <c r="N100" s="70">
        <f t="shared" si="11"/>
        <v>0</v>
      </c>
      <c r="O100" s="70">
        <f t="shared" si="11"/>
        <v>0</v>
      </c>
    </row>
    <row r="103" spans="2:15" ht="15.75" thickBot="1" x14ac:dyDescent="0.3"/>
    <row r="104" spans="2:15" ht="39.75" thickBot="1" x14ac:dyDescent="0.3">
      <c r="B104" s="52" t="s">
        <v>154</v>
      </c>
      <c r="C104" s="52" t="s">
        <v>0</v>
      </c>
      <c r="D104" s="52" t="s">
        <v>1</v>
      </c>
      <c r="E104" s="52" t="s">
        <v>2</v>
      </c>
      <c r="F104" s="52" t="s">
        <v>3</v>
      </c>
      <c r="G104" s="52" t="s">
        <v>4</v>
      </c>
      <c r="H104" s="52" t="s">
        <v>5</v>
      </c>
      <c r="I104" s="52" t="s">
        <v>6</v>
      </c>
      <c r="J104" s="52" t="s">
        <v>7</v>
      </c>
      <c r="K104" s="52" t="s">
        <v>8</v>
      </c>
      <c r="L104" s="52" t="s">
        <v>9</v>
      </c>
      <c r="M104" s="52" t="s">
        <v>10</v>
      </c>
      <c r="N104" s="52" t="s">
        <v>11</v>
      </c>
      <c r="O104" s="52" t="s">
        <v>100</v>
      </c>
    </row>
    <row r="105" spans="2:15" ht="20.25" thickBot="1" x14ac:dyDescent="0.35">
      <c r="B105" s="68" t="s">
        <v>152</v>
      </c>
      <c r="C105" s="53">
        <f>SUM(C21)</f>
        <v>0</v>
      </c>
      <c r="D105" s="53">
        <f t="shared" ref="D105:N105" si="12">SUM(D21)</f>
        <v>0</v>
      </c>
      <c r="E105" s="53">
        <f t="shared" si="12"/>
        <v>0</v>
      </c>
      <c r="F105" s="53">
        <f t="shared" si="12"/>
        <v>0</v>
      </c>
      <c r="G105" s="53">
        <f t="shared" si="12"/>
        <v>0</v>
      </c>
      <c r="H105" s="53">
        <f t="shared" si="12"/>
        <v>0</v>
      </c>
      <c r="I105" s="53">
        <f t="shared" si="12"/>
        <v>0</v>
      </c>
      <c r="J105" s="53">
        <f t="shared" si="12"/>
        <v>0</v>
      </c>
      <c r="K105" s="53">
        <f t="shared" si="12"/>
        <v>0</v>
      </c>
      <c r="L105" s="53">
        <f t="shared" si="12"/>
        <v>0</v>
      </c>
      <c r="M105" s="53">
        <f t="shared" si="12"/>
        <v>0</v>
      </c>
      <c r="N105" s="53">
        <f t="shared" si="12"/>
        <v>0</v>
      </c>
      <c r="O105" s="53">
        <f t="shared" ref="O105:O110" si="13">SUM(C105:N105)</f>
        <v>0</v>
      </c>
    </row>
    <row r="106" spans="2:15" ht="20.25" thickBot="1" x14ac:dyDescent="0.35">
      <c r="B106" s="68" t="s">
        <v>107</v>
      </c>
      <c r="C106" s="53">
        <f>SUM(C51)</f>
        <v>0</v>
      </c>
      <c r="D106" s="53">
        <f t="shared" ref="D106:N106" si="14">SUM(D51)</f>
        <v>0</v>
      </c>
      <c r="E106" s="53">
        <f t="shared" si="14"/>
        <v>0</v>
      </c>
      <c r="F106" s="53">
        <f t="shared" si="14"/>
        <v>0</v>
      </c>
      <c r="G106" s="53">
        <f t="shared" si="14"/>
        <v>0</v>
      </c>
      <c r="H106" s="53">
        <f t="shared" si="14"/>
        <v>0</v>
      </c>
      <c r="I106" s="53">
        <f t="shared" si="14"/>
        <v>0</v>
      </c>
      <c r="J106" s="53">
        <f t="shared" si="14"/>
        <v>0</v>
      </c>
      <c r="K106" s="53">
        <f t="shared" si="14"/>
        <v>0</v>
      </c>
      <c r="L106" s="53">
        <f t="shared" si="14"/>
        <v>0</v>
      </c>
      <c r="M106" s="53">
        <f t="shared" si="14"/>
        <v>0</v>
      </c>
      <c r="N106" s="53">
        <f t="shared" si="14"/>
        <v>0</v>
      </c>
      <c r="O106" s="53">
        <f t="shared" si="13"/>
        <v>0</v>
      </c>
    </row>
    <row r="107" spans="2:15" ht="20.25" thickBot="1" x14ac:dyDescent="0.35">
      <c r="B107" s="68" t="s">
        <v>108</v>
      </c>
      <c r="C107" s="53">
        <f>SUM(C59)</f>
        <v>0</v>
      </c>
      <c r="D107" s="53">
        <f t="shared" ref="D107:N107" si="15">SUM(D59)</f>
        <v>0</v>
      </c>
      <c r="E107" s="53">
        <f t="shared" si="15"/>
        <v>0</v>
      </c>
      <c r="F107" s="53">
        <f t="shared" si="15"/>
        <v>0</v>
      </c>
      <c r="G107" s="53">
        <f t="shared" si="15"/>
        <v>0</v>
      </c>
      <c r="H107" s="53">
        <f t="shared" si="15"/>
        <v>0</v>
      </c>
      <c r="I107" s="53">
        <f t="shared" si="15"/>
        <v>0</v>
      </c>
      <c r="J107" s="53">
        <f t="shared" si="15"/>
        <v>0</v>
      </c>
      <c r="K107" s="53">
        <f t="shared" si="15"/>
        <v>0</v>
      </c>
      <c r="L107" s="53">
        <f t="shared" si="15"/>
        <v>0</v>
      </c>
      <c r="M107" s="53">
        <f t="shared" si="15"/>
        <v>0</v>
      </c>
      <c r="N107" s="53">
        <f t="shared" si="15"/>
        <v>0</v>
      </c>
      <c r="O107" s="53">
        <f t="shared" si="13"/>
        <v>0</v>
      </c>
    </row>
    <row r="108" spans="2:15" ht="20.25" thickBot="1" x14ac:dyDescent="0.35">
      <c r="B108" s="68" t="s">
        <v>109</v>
      </c>
      <c r="C108" s="53">
        <f>SUM(C73)</f>
        <v>0</v>
      </c>
      <c r="D108" s="53">
        <f t="shared" ref="D108:N108" si="16">SUM(D73)</f>
        <v>0</v>
      </c>
      <c r="E108" s="53">
        <f t="shared" si="16"/>
        <v>0</v>
      </c>
      <c r="F108" s="53">
        <f t="shared" si="16"/>
        <v>0</v>
      </c>
      <c r="G108" s="53">
        <f t="shared" si="16"/>
        <v>0</v>
      </c>
      <c r="H108" s="53">
        <f t="shared" si="16"/>
        <v>0</v>
      </c>
      <c r="I108" s="53">
        <f t="shared" si="16"/>
        <v>0</v>
      </c>
      <c r="J108" s="53">
        <f t="shared" si="16"/>
        <v>0</v>
      </c>
      <c r="K108" s="53">
        <f t="shared" si="16"/>
        <v>0</v>
      </c>
      <c r="L108" s="53">
        <f t="shared" si="16"/>
        <v>0</v>
      </c>
      <c r="M108" s="53">
        <f t="shared" si="16"/>
        <v>0</v>
      </c>
      <c r="N108" s="53">
        <f t="shared" si="16"/>
        <v>0</v>
      </c>
      <c r="O108" s="53">
        <f t="shared" si="13"/>
        <v>0</v>
      </c>
    </row>
    <row r="109" spans="2:15" ht="20.25" thickBot="1" x14ac:dyDescent="0.35">
      <c r="B109" s="68" t="s">
        <v>153</v>
      </c>
      <c r="C109" s="53">
        <f>SUM(C90)</f>
        <v>0</v>
      </c>
      <c r="D109" s="53">
        <f t="shared" ref="D109:N109" si="17">SUM(D90)</f>
        <v>0</v>
      </c>
      <c r="E109" s="53">
        <f t="shared" si="17"/>
        <v>0</v>
      </c>
      <c r="F109" s="53">
        <f t="shared" si="17"/>
        <v>0</v>
      </c>
      <c r="G109" s="53">
        <f t="shared" si="17"/>
        <v>0</v>
      </c>
      <c r="H109" s="53">
        <f t="shared" si="17"/>
        <v>0</v>
      </c>
      <c r="I109" s="53">
        <f t="shared" si="17"/>
        <v>0</v>
      </c>
      <c r="J109" s="53">
        <f t="shared" si="17"/>
        <v>0</v>
      </c>
      <c r="K109" s="53">
        <f t="shared" si="17"/>
        <v>0</v>
      </c>
      <c r="L109" s="53">
        <f t="shared" si="17"/>
        <v>0</v>
      </c>
      <c r="M109" s="53">
        <f t="shared" si="17"/>
        <v>0</v>
      </c>
      <c r="N109" s="53">
        <f t="shared" si="17"/>
        <v>0</v>
      </c>
      <c r="O109" s="53">
        <f t="shared" si="13"/>
        <v>0</v>
      </c>
    </row>
    <row r="110" spans="2:15" ht="20.25" thickBot="1" x14ac:dyDescent="0.35">
      <c r="B110" s="68" t="s">
        <v>110</v>
      </c>
      <c r="C110" s="53">
        <f>SUM(C100)</f>
        <v>0</v>
      </c>
      <c r="D110" s="53">
        <f t="shared" ref="D110:N110" si="18">SUM(D100)</f>
        <v>0</v>
      </c>
      <c r="E110" s="53">
        <f t="shared" si="18"/>
        <v>0</v>
      </c>
      <c r="F110" s="53">
        <f t="shared" si="18"/>
        <v>0</v>
      </c>
      <c r="G110" s="53">
        <f t="shared" si="18"/>
        <v>0</v>
      </c>
      <c r="H110" s="53">
        <f t="shared" si="18"/>
        <v>0</v>
      </c>
      <c r="I110" s="53">
        <f t="shared" si="18"/>
        <v>0</v>
      </c>
      <c r="J110" s="53">
        <f t="shared" si="18"/>
        <v>0</v>
      </c>
      <c r="K110" s="53">
        <f t="shared" si="18"/>
        <v>0</v>
      </c>
      <c r="L110" s="53">
        <f t="shared" si="18"/>
        <v>0</v>
      </c>
      <c r="M110" s="53">
        <f t="shared" si="18"/>
        <v>0</v>
      </c>
      <c r="N110" s="53">
        <f t="shared" si="18"/>
        <v>0</v>
      </c>
      <c r="O110" s="53">
        <f t="shared" si="13"/>
        <v>0</v>
      </c>
    </row>
    <row r="111" spans="2:15" ht="20.25" thickBot="1" x14ac:dyDescent="0.3">
      <c r="B111" s="63" t="s">
        <v>18</v>
      </c>
      <c r="C111" s="69">
        <f>SUM(C105:C110)</f>
        <v>0</v>
      </c>
      <c r="D111" s="69">
        <f t="shared" ref="D111:O111" si="19">SUM(D105:D110)</f>
        <v>0</v>
      </c>
      <c r="E111" s="69">
        <f t="shared" si="19"/>
        <v>0</v>
      </c>
      <c r="F111" s="69">
        <f t="shared" si="19"/>
        <v>0</v>
      </c>
      <c r="G111" s="69">
        <f t="shared" si="19"/>
        <v>0</v>
      </c>
      <c r="H111" s="69">
        <f t="shared" si="19"/>
        <v>0</v>
      </c>
      <c r="I111" s="69">
        <f t="shared" si="19"/>
        <v>0</v>
      </c>
      <c r="J111" s="69">
        <f t="shared" si="19"/>
        <v>0</v>
      </c>
      <c r="K111" s="69">
        <f t="shared" si="19"/>
        <v>0</v>
      </c>
      <c r="L111" s="69">
        <f t="shared" si="19"/>
        <v>0</v>
      </c>
      <c r="M111" s="69">
        <f t="shared" si="19"/>
        <v>0</v>
      </c>
      <c r="N111" s="69">
        <f t="shared" si="19"/>
        <v>0</v>
      </c>
      <c r="O111" s="69">
        <f t="shared" si="19"/>
        <v>0</v>
      </c>
    </row>
  </sheetData>
  <mergeCells count="1">
    <mergeCell ref="B1:O1"/>
  </mergeCells>
  <conditionalFormatting sqref="A106:A110 A104:B104 A111:B111 A1:B1 P1 A93:A100 B94:B99 P93:P100 O104:P104 Q106:XFD112 P106:P111 A101:P103 B100:O100 A112:P112 A113:XFD1048576 C93:O93 C104:N110 A2:P92 Q1:XFD104">
    <cfRule type="cellIs" dxfId="16" priority="43" operator="lessThan">
      <formula>0</formula>
    </cfRule>
  </conditionalFormatting>
  <conditionalFormatting sqref="B93">
    <cfRule type="cellIs" dxfId="15" priority="42" operator="lessThan">
      <formula>0</formula>
    </cfRule>
  </conditionalFormatting>
  <conditionalFormatting sqref="B106:B110">
    <cfRule type="cellIs" dxfId="14" priority="41" operator="lessThan">
      <formula>0</formula>
    </cfRule>
  </conditionalFormatting>
  <conditionalFormatting sqref="O94:O99">
    <cfRule type="cellIs" dxfId="13" priority="38" operator="lessThan">
      <formula>0</formula>
    </cfRule>
  </conditionalFormatting>
  <conditionalFormatting sqref="O106:O110">
    <cfRule type="cellIs" dxfId="12" priority="37" operator="lessThan">
      <formula>0</formula>
    </cfRule>
  </conditionalFormatting>
  <conditionalFormatting sqref="C94:N99">
    <cfRule type="cellIs" dxfId="11" priority="6" operator="lessThan">
      <formula>0</formula>
    </cfRule>
  </conditionalFormatting>
  <conditionalFormatting sqref="O105">
    <cfRule type="cellIs" dxfId="10" priority="1" operator="lessThan">
      <formula>0</formula>
    </cfRule>
  </conditionalFormatting>
  <conditionalFormatting sqref="A105 P105:XFD105">
    <cfRule type="cellIs" dxfId="9" priority="4" operator="lessThan">
      <formula>0</formula>
    </cfRule>
  </conditionalFormatting>
  <conditionalFormatting sqref="B105">
    <cfRule type="cellIs" dxfId="8" priority="3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rowBreaks count="3" manualBreakCount="3">
    <brk id="21" max="16383" man="1"/>
    <brk id="60" max="16383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1:P25"/>
  <sheetViews>
    <sheetView showGridLines="0" tabSelected="1" view="pageBreakPreview" zoomScale="60" zoomScaleNormal="100" workbookViewId="0">
      <selection activeCell="D17" sqref="D17"/>
    </sheetView>
  </sheetViews>
  <sheetFormatPr defaultColWidth="13.85546875" defaultRowHeight="15" x14ac:dyDescent="0.25"/>
  <cols>
    <col min="1" max="1" width="3.42578125" style="42" customWidth="1"/>
    <col min="2" max="2" width="13" style="59" customWidth="1"/>
    <col min="3" max="3" width="19.7109375" style="47" bestFit="1" customWidth="1"/>
    <col min="4" max="4" width="15.85546875" style="47" customWidth="1"/>
    <col min="5" max="5" width="16.42578125" style="47" bestFit="1" customWidth="1"/>
    <col min="6" max="6" width="16.42578125" style="47" customWidth="1"/>
    <col min="7" max="7" width="18.140625" style="47" bestFit="1" customWidth="1"/>
    <col min="8" max="8" width="18.140625" style="47" customWidth="1"/>
    <col min="9" max="9" width="16.28515625" style="47" bestFit="1" customWidth="1"/>
    <col min="10" max="10" width="15.7109375" style="47" customWidth="1"/>
    <col min="11" max="11" width="16.42578125" style="47" bestFit="1" customWidth="1"/>
    <col min="12" max="12" width="15.85546875" style="47" customWidth="1"/>
    <col min="13" max="13" width="15.7109375" style="47" bestFit="1" customWidth="1"/>
    <col min="14" max="14" width="15.7109375" style="47" customWidth="1"/>
    <col min="15" max="15" width="20.140625" style="42" bestFit="1" customWidth="1"/>
    <col min="16" max="16" width="17.85546875" style="42" bestFit="1" customWidth="1"/>
    <col min="17" max="16384" width="13.85546875" style="42"/>
  </cols>
  <sheetData>
    <row r="1" spans="2:16" x14ac:dyDescent="0.25">
      <c r="B1" s="56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3"/>
      <c r="P1" s="43"/>
    </row>
    <row r="2" spans="2:16" x14ac:dyDescent="0.25">
      <c r="B2" s="57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2:16" ht="39" customHeight="1" x14ac:dyDescent="0.55000000000000004">
      <c r="B3" s="78" t="s">
        <v>165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2:16" ht="27.75" thickBot="1" x14ac:dyDescent="0.45">
      <c r="B4" s="6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"/>
      <c r="P4" s="1"/>
    </row>
    <row r="5" spans="2:16" s="4" customFormat="1" ht="59.25" customHeight="1" thickBot="1" x14ac:dyDescent="0.3">
      <c r="B5" s="99" t="s">
        <v>134</v>
      </c>
      <c r="C5" s="96" t="s">
        <v>142</v>
      </c>
      <c r="D5" s="98"/>
      <c r="E5" s="96" t="s">
        <v>117</v>
      </c>
      <c r="F5" s="98"/>
      <c r="G5" s="96" t="s">
        <v>118</v>
      </c>
      <c r="H5" s="98"/>
      <c r="I5" s="96" t="s">
        <v>119</v>
      </c>
      <c r="J5" s="98"/>
      <c r="K5" s="96" t="s">
        <v>120</v>
      </c>
      <c r="L5" s="98"/>
      <c r="M5" s="96" t="s">
        <v>121</v>
      </c>
      <c r="N5" s="98"/>
      <c r="O5" s="96" t="s">
        <v>100</v>
      </c>
      <c r="P5" s="98"/>
    </row>
    <row r="6" spans="2:16" s="4" customFormat="1" ht="24" thickBot="1" x14ac:dyDescent="0.3">
      <c r="B6" s="100"/>
      <c r="C6" s="52" t="s">
        <v>135</v>
      </c>
      <c r="D6" s="52" t="s">
        <v>136</v>
      </c>
      <c r="E6" s="52" t="s">
        <v>135</v>
      </c>
      <c r="F6" s="52" t="s">
        <v>136</v>
      </c>
      <c r="G6" s="52" t="s">
        <v>135</v>
      </c>
      <c r="H6" s="52" t="s">
        <v>136</v>
      </c>
      <c r="I6" s="52" t="s">
        <v>135</v>
      </c>
      <c r="J6" s="52" t="s">
        <v>136</v>
      </c>
      <c r="K6" s="52" t="s">
        <v>135</v>
      </c>
      <c r="L6" s="52" t="s">
        <v>136</v>
      </c>
      <c r="M6" s="52" t="s">
        <v>135</v>
      </c>
      <c r="N6" s="52" t="s">
        <v>136</v>
      </c>
      <c r="O6" s="52" t="s">
        <v>135</v>
      </c>
      <c r="P6" s="52" t="s">
        <v>136</v>
      </c>
    </row>
    <row r="7" spans="2:16" s="2" customFormat="1" ht="20.25" thickBot="1" x14ac:dyDescent="0.35">
      <c r="B7" s="55" t="s">
        <v>122</v>
      </c>
      <c r="C7" s="53">
        <f>SUM('2 - PLANO DE APLICAÇÃO'!C21)</f>
        <v>0</v>
      </c>
      <c r="D7" s="51">
        <f>IF(C7&gt;0,C7/$O$19,0)</f>
        <v>0</v>
      </c>
      <c r="E7" s="53">
        <f>SUM('2 - PLANO DE APLICAÇÃO'!C51)</f>
        <v>0</v>
      </c>
      <c r="F7" s="51">
        <f t="shared" ref="F7:F18" si="0">IF(E7&gt;0,E7/$O$19,0)</f>
        <v>0</v>
      </c>
      <c r="G7" s="53">
        <f>SUM('2 - PLANO DE APLICAÇÃO'!C59)</f>
        <v>0</v>
      </c>
      <c r="H7" s="51">
        <f t="shared" ref="H7:H18" si="1">IF(G7&gt;0,G7/$O$19,0)</f>
        <v>0</v>
      </c>
      <c r="I7" s="53">
        <f>SUM('2 - PLANO DE APLICAÇÃO'!C73)</f>
        <v>0</v>
      </c>
      <c r="J7" s="51">
        <f t="shared" ref="J7:J18" si="2">IF(I7&gt;0,I7/$O$19,0)</f>
        <v>0</v>
      </c>
      <c r="K7" s="53">
        <f>SUM('2 - PLANO DE APLICAÇÃO'!C90)</f>
        <v>0</v>
      </c>
      <c r="L7" s="51">
        <f t="shared" ref="L7:L18" si="3">IF(K7&gt;0,K7/$O$19,0)</f>
        <v>0</v>
      </c>
      <c r="M7" s="53">
        <f>SUM('2 - PLANO DE APLICAÇÃO'!C100)</f>
        <v>0</v>
      </c>
      <c r="N7" s="51">
        <f t="shared" ref="N7:N18" si="4">IF(M7&gt;0,M7/$O$19,0)</f>
        <v>0</v>
      </c>
      <c r="O7" s="53">
        <f>SUM(C7,E7,G7,I7,K7,M7)</f>
        <v>0</v>
      </c>
      <c r="P7" s="51">
        <f>IF(O7&gt;0,O7/O$19,0)</f>
        <v>0</v>
      </c>
    </row>
    <row r="8" spans="2:16" s="2" customFormat="1" ht="20.25" thickBot="1" x14ac:dyDescent="0.35">
      <c r="B8" s="55" t="s">
        <v>123</v>
      </c>
      <c r="C8" s="53">
        <f>SUM('2 - PLANO DE APLICAÇÃO'!D21)</f>
        <v>0</v>
      </c>
      <c r="D8" s="51">
        <f t="shared" ref="D8:D18" si="5">IF(C8&gt;0,C8/$O$19,0)</f>
        <v>0</v>
      </c>
      <c r="E8" s="53">
        <f>SUM('2 - PLANO DE APLICAÇÃO'!D51)</f>
        <v>0</v>
      </c>
      <c r="F8" s="51">
        <f t="shared" si="0"/>
        <v>0</v>
      </c>
      <c r="G8" s="53">
        <f>SUM('2 - PLANO DE APLICAÇÃO'!D59)</f>
        <v>0</v>
      </c>
      <c r="H8" s="51">
        <f t="shared" si="1"/>
        <v>0</v>
      </c>
      <c r="I8" s="53">
        <f>SUM('2 - PLANO DE APLICAÇÃO'!D73)</f>
        <v>0</v>
      </c>
      <c r="J8" s="51">
        <f t="shared" si="2"/>
        <v>0</v>
      </c>
      <c r="K8" s="53">
        <f>SUM('2 - PLANO DE APLICAÇÃO'!D90)</f>
        <v>0</v>
      </c>
      <c r="L8" s="51">
        <f t="shared" si="3"/>
        <v>0</v>
      </c>
      <c r="M8" s="53">
        <f>SUM('2 - PLANO DE APLICAÇÃO'!D100)</f>
        <v>0</v>
      </c>
      <c r="N8" s="51">
        <f t="shared" si="4"/>
        <v>0</v>
      </c>
      <c r="O8" s="53">
        <f t="shared" ref="O8:O18" si="6">SUM(C8,E8,G8,I8,K8,M8)</f>
        <v>0</v>
      </c>
      <c r="P8" s="51">
        <f t="shared" ref="P8" si="7">IF(O8&gt;0,O8/O$19,0)</f>
        <v>0</v>
      </c>
    </row>
    <row r="9" spans="2:16" s="2" customFormat="1" ht="20.25" thickBot="1" x14ac:dyDescent="0.35">
      <c r="B9" s="55" t="s">
        <v>124</v>
      </c>
      <c r="C9" s="53">
        <f>SUM('2 - PLANO DE APLICAÇÃO'!E21)</f>
        <v>0</v>
      </c>
      <c r="D9" s="51">
        <f t="shared" si="5"/>
        <v>0</v>
      </c>
      <c r="E9" s="53">
        <f>SUM('2 - PLANO DE APLICAÇÃO'!E51)</f>
        <v>0</v>
      </c>
      <c r="F9" s="51">
        <f t="shared" si="0"/>
        <v>0</v>
      </c>
      <c r="G9" s="53">
        <f>SUM('2 - PLANO DE APLICAÇÃO'!E59)</f>
        <v>0</v>
      </c>
      <c r="H9" s="51">
        <f t="shared" si="1"/>
        <v>0</v>
      </c>
      <c r="I9" s="53">
        <f>SUM('2 - PLANO DE APLICAÇÃO'!E73)</f>
        <v>0</v>
      </c>
      <c r="J9" s="51">
        <f t="shared" si="2"/>
        <v>0</v>
      </c>
      <c r="K9" s="53">
        <f>SUM('2 - PLANO DE APLICAÇÃO'!E90)</f>
        <v>0</v>
      </c>
      <c r="L9" s="51">
        <f t="shared" si="3"/>
        <v>0</v>
      </c>
      <c r="M9" s="53">
        <f>SUM('2 - PLANO DE APLICAÇÃO'!E100)</f>
        <v>0</v>
      </c>
      <c r="N9" s="51">
        <f t="shared" si="4"/>
        <v>0</v>
      </c>
      <c r="O9" s="53">
        <f t="shared" si="6"/>
        <v>0</v>
      </c>
      <c r="P9" s="51">
        <f t="shared" ref="P9" si="8">IF(O9&gt;0,O9/O$19,0)</f>
        <v>0</v>
      </c>
    </row>
    <row r="10" spans="2:16" s="2" customFormat="1" ht="20.25" thickBot="1" x14ac:dyDescent="0.35">
      <c r="B10" s="55" t="s">
        <v>125</v>
      </c>
      <c r="C10" s="53">
        <f>SUM('2 - PLANO DE APLICAÇÃO'!F21)</f>
        <v>0</v>
      </c>
      <c r="D10" s="51">
        <f t="shared" si="5"/>
        <v>0</v>
      </c>
      <c r="E10" s="53">
        <f>SUM('2 - PLANO DE APLICAÇÃO'!F51)</f>
        <v>0</v>
      </c>
      <c r="F10" s="51">
        <f t="shared" si="0"/>
        <v>0</v>
      </c>
      <c r="G10" s="53">
        <f>SUM('2 - PLANO DE APLICAÇÃO'!F59)</f>
        <v>0</v>
      </c>
      <c r="H10" s="51">
        <f t="shared" si="1"/>
        <v>0</v>
      </c>
      <c r="I10" s="53">
        <f>SUM('2 - PLANO DE APLICAÇÃO'!F73)</f>
        <v>0</v>
      </c>
      <c r="J10" s="51">
        <f t="shared" si="2"/>
        <v>0</v>
      </c>
      <c r="K10" s="53">
        <f>SUM('2 - PLANO DE APLICAÇÃO'!F90)</f>
        <v>0</v>
      </c>
      <c r="L10" s="51">
        <f t="shared" si="3"/>
        <v>0</v>
      </c>
      <c r="M10" s="53">
        <f>SUM('2 - PLANO DE APLICAÇÃO'!F100)</f>
        <v>0</v>
      </c>
      <c r="N10" s="51">
        <f t="shared" si="4"/>
        <v>0</v>
      </c>
      <c r="O10" s="53">
        <f>SUM(C10,E10,G10,I10,K10,M10)</f>
        <v>0</v>
      </c>
      <c r="P10" s="51">
        <f t="shared" ref="P10" si="9">IF(O10&gt;0,O10/O$19,0)</f>
        <v>0</v>
      </c>
    </row>
    <row r="11" spans="2:16" s="2" customFormat="1" ht="20.25" thickBot="1" x14ac:dyDescent="0.35">
      <c r="B11" s="55" t="s">
        <v>126</v>
      </c>
      <c r="C11" s="53">
        <f>SUM('2 - PLANO DE APLICAÇÃO'!G21)</f>
        <v>0</v>
      </c>
      <c r="D11" s="51">
        <f t="shared" si="5"/>
        <v>0</v>
      </c>
      <c r="E11" s="53">
        <f>SUM('2 - PLANO DE APLICAÇÃO'!G51)</f>
        <v>0</v>
      </c>
      <c r="F11" s="51">
        <f t="shared" si="0"/>
        <v>0</v>
      </c>
      <c r="G11" s="53">
        <f>SUM('2 - PLANO DE APLICAÇÃO'!G59)</f>
        <v>0</v>
      </c>
      <c r="H11" s="51">
        <f t="shared" si="1"/>
        <v>0</v>
      </c>
      <c r="I11" s="53">
        <f>SUM('2 - PLANO DE APLICAÇÃO'!G73)</f>
        <v>0</v>
      </c>
      <c r="J11" s="51">
        <f t="shared" si="2"/>
        <v>0</v>
      </c>
      <c r="K11" s="53">
        <f>SUM('2 - PLANO DE APLICAÇÃO'!G90)</f>
        <v>0</v>
      </c>
      <c r="L11" s="51">
        <f t="shared" si="3"/>
        <v>0</v>
      </c>
      <c r="M11" s="53">
        <f>SUM('2 - PLANO DE APLICAÇÃO'!G100)</f>
        <v>0</v>
      </c>
      <c r="N11" s="51">
        <f t="shared" si="4"/>
        <v>0</v>
      </c>
      <c r="O11" s="53">
        <f t="shared" si="6"/>
        <v>0</v>
      </c>
      <c r="P11" s="51">
        <f t="shared" ref="P11" si="10">IF(O11&gt;0,O11/O$19,0)</f>
        <v>0</v>
      </c>
    </row>
    <row r="12" spans="2:16" s="2" customFormat="1" ht="20.25" thickBot="1" x14ac:dyDescent="0.35">
      <c r="B12" s="55" t="s">
        <v>127</v>
      </c>
      <c r="C12" s="53">
        <f>SUM('2 - PLANO DE APLICAÇÃO'!H21)</f>
        <v>0</v>
      </c>
      <c r="D12" s="51">
        <f t="shared" si="5"/>
        <v>0</v>
      </c>
      <c r="E12" s="53">
        <f>SUM('2 - PLANO DE APLICAÇÃO'!H51)</f>
        <v>0</v>
      </c>
      <c r="F12" s="51">
        <f t="shared" si="0"/>
        <v>0</v>
      </c>
      <c r="G12" s="53">
        <f>SUM('2 - PLANO DE APLICAÇÃO'!H59)</f>
        <v>0</v>
      </c>
      <c r="H12" s="51">
        <f t="shared" si="1"/>
        <v>0</v>
      </c>
      <c r="I12" s="53">
        <f>SUM('2 - PLANO DE APLICAÇÃO'!H73)</f>
        <v>0</v>
      </c>
      <c r="J12" s="51">
        <f t="shared" si="2"/>
        <v>0</v>
      </c>
      <c r="K12" s="53">
        <f>SUM('2 - PLANO DE APLICAÇÃO'!H90)</f>
        <v>0</v>
      </c>
      <c r="L12" s="51">
        <f t="shared" si="3"/>
        <v>0</v>
      </c>
      <c r="M12" s="53">
        <f>SUM('2 - PLANO DE APLICAÇÃO'!H100)</f>
        <v>0</v>
      </c>
      <c r="N12" s="51">
        <f t="shared" si="4"/>
        <v>0</v>
      </c>
      <c r="O12" s="53">
        <f t="shared" si="6"/>
        <v>0</v>
      </c>
      <c r="P12" s="51">
        <f t="shared" ref="P12" si="11">IF(O12&gt;0,O12/O$19,0)</f>
        <v>0</v>
      </c>
    </row>
    <row r="13" spans="2:16" s="2" customFormat="1" ht="20.25" thickBot="1" x14ac:dyDescent="0.35">
      <c r="B13" s="55" t="s">
        <v>128</v>
      </c>
      <c r="C13" s="53">
        <f>SUM('2 - PLANO DE APLICAÇÃO'!I21)</f>
        <v>0</v>
      </c>
      <c r="D13" s="51">
        <f t="shared" si="5"/>
        <v>0</v>
      </c>
      <c r="E13" s="53">
        <f>SUM('2 - PLANO DE APLICAÇÃO'!I51)</f>
        <v>0</v>
      </c>
      <c r="F13" s="51">
        <f t="shared" si="0"/>
        <v>0</v>
      </c>
      <c r="G13" s="53">
        <f>SUM('2 - PLANO DE APLICAÇÃO'!I59)</f>
        <v>0</v>
      </c>
      <c r="H13" s="51">
        <f t="shared" si="1"/>
        <v>0</v>
      </c>
      <c r="I13" s="53">
        <f>SUM('2 - PLANO DE APLICAÇÃO'!I73)</f>
        <v>0</v>
      </c>
      <c r="J13" s="51">
        <f t="shared" si="2"/>
        <v>0</v>
      </c>
      <c r="K13" s="53">
        <f>SUM('2 - PLANO DE APLICAÇÃO'!I90)</f>
        <v>0</v>
      </c>
      <c r="L13" s="51">
        <f t="shared" si="3"/>
        <v>0</v>
      </c>
      <c r="M13" s="53">
        <f>SUM('2 - PLANO DE APLICAÇÃO'!I100)</f>
        <v>0</v>
      </c>
      <c r="N13" s="51">
        <f t="shared" si="4"/>
        <v>0</v>
      </c>
      <c r="O13" s="53">
        <f t="shared" si="6"/>
        <v>0</v>
      </c>
      <c r="P13" s="51">
        <f t="shared" ref="P13" si="12">IF(O13&gt;0,O13/O$19,0)</f>
        <v>0</v>
      </c>
    </row>
    <row r="14" spans="2:16" s="2" customFormat="1" ht="20.25" thickBot="1" x14ac:dyDescent="0.35">
      <c r="B14" s="55" t="s">
        <v>129</v>
      </c>
      <c r="C14" s="53">
        <f>SUM('2 - PLANO DE APLICAÇÃO'!J21)</f>
        <v>0</v>
      </c>
      <c r="D14" s="51">
        <f t="shared" si="5"/>
        <v>0</v>
      </c>
      <c r="E14" s="53">
        <f>SUM('2 - PLANO DE APLICAÇÃO'!J51)</f>
        <v>0</v>
      </c>
      <c r="F14" s="51">
        <f t="shared" si="0"/>
        <v>0</v>
      </c>
      <c r="G14" s="53">
        <f>SUM('2 - PLANO DE APLICAÇÃO'!J59)</f>
        <v>0</v>
      </c>
      <c r="H14" s="51">
        <f t="shared" si="1"/>
        <v>0</v>
      </c>
      <c r="I14" s="53">
        <f>SUM('2 - PLANO DE APLICAÇÃO'!J73)</f>
        <v>0</v>
      </c>
      <c r="J14" s="51">
        <f t="shared" si="2"/>
        <v>0</v>
      </c>
      <c r="K14" s="53">
        <f>SUM('2 - PLANO DE APLICAÇÃO'!J90)</f>
        <v>0</v>
      </c>
      <c r="L14" s="51">
        <f t="shared" si="3"/>
        <v>0</v>
      </c>
      <c r="M14" s="53">
        <f>SUM('2 - PLANO DE APLICAÇÃO'!J100)</f>
        <v>0</v>
      </c>
      <c r="N14" s="51">
        <f t="shared" si="4"/>
        <v>0</v>
      </c>
      <c r="O14" s="53">
        <f t="shared" si="6"/>
        <v>0</v>
      </c>
      <c r="P14" s="51">
        <f t="shared" ref="P14" si="13">IF(O14&gt;0,O14/O$19,0)</f>
        <v>0</v>
      </c>
    </row>
    <row r="15" spans="2:16" s="2" customFormat="1" ht="20.25" thickBot="1" x14ac:dyDescent="0.35">
      <c r="B15" s="55" t="s">
        <v>130</v>
      </c>
      <c r="C15" s="53">
        <f>SUM('2 - PLANO DE APLICAÇÃO'!K21)</f>
        <v>0</v>
      </c>
      <c r="D15" s="51">
        <f t="shared" si="5"/>
        <v>0</v>
      </c>
      <c r="E15" s="53">
        <f>SUM('2 - PLANO DE APLICAÇÃO'!K51)</f>
        <v>0</v>
      </c>
      <c r="F15" s="51">
        <f t="shared" si="0"/>
        <v>0</v>
      </c>
      <c r="G15" s="53">
        <f>SUM('2 - PLANO DE APLICAÇÃO'!K59)</f>
        <v>0</v>
      </c>
      <c r="H15" s="51">
        <f t="shared" si="1"/>
        <v>0</v>
      </c>
      <c r="I15" s="53">
        <f>SUM('2 - PLANO DE APLICAÇÃO'!K73)</f>
        <v>0</v>
      </c>
      <c r="J15" s="51">
        <f t="shared" si="2"/>
        <v>0</v>
      </c>
      <c r="K15" s="53">
        <f>SUM('2 - PLANO DE APLICAÇÃO'!K90)</f>
        <v>0</v>
      </c>
      <c r="L15" s="51">
        <f t="shared" si="3"/>
        <v>0</v>
      </c>
      <c r="M15" s="53">
        <f>SUM('2 - PLANO DE APLICAÇÃO'!K100)</f>
        <v>0</v>
      </c>
      <c r="N15" s="51">
        <f t="shared" si="4"/>
        <v>0</v>
      </c>
      <c r="O15" s="53">
        <f t="shared" si="6"/>
        <v>0</v>
      </c>
      <c r="P15" s="51">
        <f t="shared" ref="P15" si="14">IF(O15&gt;0,O15/O$19,0)</f>
        <v>0</v>
      </c>
    </row>
    <row r="16" spans="2:16" s="2" customFormat="1" ht="20.25" thickBot="1" x14ac:dyDescent="0.35">
      <c r="B16" s="55" t="s">
        <v>131</v>
      </c>
      <c r="C16" s="53">
        <f>SUM('2 - PLANO DE APLICAÇÃO'!L21)</f>
        <v>0</v>
      </c>
      <c r="D16" s="51">
        <f t="shared" si="5"/>
        <v>0</v>
      </c>
      <c r="E16" s="53">
        <f>SUM('2 - PLANO DE APLICAÇÃO'!L51)</f>
        <v>0</v>
      </c>
      <c r="F16" s="51">
        <f t="shared" si="0"/>
        <v>0</v>
      </c>
      <c r="G16" s="53">
        <f>SUM('2 - PLANO DE APLICAÇÃO'!L59)</f>
        <v>0</v>
      </c>
      <c r="H16" s="51">
        <f t="shared" si="1"/>
        <v>0</v>
      </c>
      <c r="I16" s="53">
        <f>SUM('2 - PLANO DE APLICAÇÃO'!L73)</f>
        <v>0</v>
      </c>
      <c r="J16" s="51">
        <f t="shared" si="2"/>
        <v>0</v>
      </c>
      <c r="K16" s="53">
        <f>SUM('2 - PLANO DE APLICAÇÃO'!L90)</f>
        <v>0</v>
      </c>
      <c r="L16" s="51">
        <f t="shared" si="3"/>
        <v>0</v>
      </c>
      <c r="M16" s="53">
        <f>SUM('2 - PLANO DE APLICAÇÃO'!L100)</f>
        <v>0</v>
      </c>
      <c r="N16" s="51">
        <f t="shared" si="4"/>
        <v>0</v>
      </c>
      <c r="O16" s="53">
        <f t="shared" si="6"/>
        <v>0</v>
      </c>
      <c r="P16" s="51">
        <f t="shared" ref="P16" si="15">IF(O16&gt;0,O16/O$19,0)</f>
        <v>0</v>
      </c>
    </row>
    <row r="17" spans="2:16" s="2" customFormat="1" ht="20.25" thickBot="1" x14ac:dyDescent="0.35">
      <c r="B17" s="55" t="s">
        <v>132</v>
      </c>
      <c r="C17" s="53">
        <f>SUM('2 - PLANO DE APLICAÇÃO'!M21)</f>
        <v>0</v>
      </c>
      <c r="D17" s="51">
        <f t="shared" si="5"/>
        <v>0</v>
      </c>
      <c r="E17" s="53">
        <f>SUM('2 - PLANO DE APLICAÇÃO'!M51)</f>
        <v>0</v>
      </c>
      <c r="F17" s="51">
        <f t="shared" si="0"/>
        <v>0</v>
      </c>
      <c r="G17" s="53">
        <f>SUM('2 - PLANO DE APLICAÇÃO'!M59)</f>
        <v>0</v>
      </c>
      <c r="H17" s="51">
        <f t="shared" si="1"/>
        <v>0</v>
      </c>
      <c r="I17" s="53">
        <f>SUM('2 - PLANO DE APLICAÇÃO'!M73)</f>
        <v>0</v>
      </c>
      <c r="J17" s="51">
        <f t="shared" si="2"/>
        <v>0</v>
      </c>
      <c r="K17" s="53">
        <f>SUM('2 - PLANO DE APLICAÇÃO'!M90)</f>
        <v>0</v>
      </c>
      <c r="L17" s="51">
        <f t="shared" si="3"/>
        <v>0</v>
      </c>
      <c r="M17" s="53">
        <f>SUM('2 - PLANO DE APLICAÇÃO'!M100)</f>
        <v>0</v>
      </c>
      <c r="N17" s="51">
        <f t="shared" si="4"/>
        <v>0</v>
      </c>
      <c r="O17" s="53">
        <f t="shared" si="6"/>
        <v>0</v>
      </c>
      <c r="P17" s="51">
        <f t="shared" ref="P17" si="16">IF(O17&gt;0,O17/O$19,0)</f>
        <v>0</v>
      </c>
    </row>
    <row r="18" spans="2:16" s="2" customFormat="1" ht="20.25" thickBot="1" x14ac:dyDescent="0.35">
      <c r="B18" s="55" t="s">
        <v>133</v>
      </c>
      <c r="C18" s="53">
        <f>SUM('2 - PLANO DE APLICAÇÃO'!N21)</f>
        <v>0</v>
      </c>
      <c r="D18" s="51">
        <f t="shared" si="5"/>
        <v>0</v>
      </c>
      <c r="E18" s="53">
        <f>SUM('2 - PLANO DE APLICAÇÃO'!N51)</f>
        <v>0</v>
      </c>
      <c r="F18" s="51">
        <f t="shared" si="0"/>
        <v>0</v>
      </c>
      <c r="G18" s="53">
        <f>SUM('2 - PLANO DE APLICAÇÃO'!N59)</f>
        <v>0</v>
      </c>
      <c r="H18" s="51">
        <f t="shared" si="1"/>
        <v>0</v>
      </c>
      <c r="I18" s="53">
        <f>SUM('2 - PLANO DE APLICAÇÃO'!N73)</f>
        <v>0</v>
      </c>
      <c r="J18" s="51">
        <f t="shared" si="2"/>
        <v>0</v>
      </c>
      <c r="K18" s="53">
        <f>SUM('2 - PLANO DE APLICAÇÃO'!N90)</f>
        <v>0</v>
      </c>
      <c r="L18" s="51">
        <f t="shared" si="3"/>
        <v>0</v>
      </c>
      <c r="M18" s="53">
        <f>SUM('2 - PLANO DE APLICAÇÃO'!N100)</f>
        <v>0</v>
      </c>
      <c r="N18" s="51">
        <f t="shared" si="4"/>
        <v>0</v>
      </c>
      <c r="O18" s="53">
        <f t="shared" si="6"/>
        <v>0</v>
      </c>
      <c r="P18" s="51">
        <f t="shared" ref="P18" si="17">IF(O18&gt;0,O18/O$19,0)</f>
        <v>0</v>
      </c>
    </row>
    <row r="19" spans="2:16" s="2" customFormat="1" ht="21" thickBot="1" x14ac:dyDescent="0.35">
      <c r="B19" s="63" t="s">
        <v>18</v>
      </c>
      <c r="C19" s="48">
        <f>SUM(C7:C18)</f>
        <v>0</v>
      </c>
      <c r="D19" s="67">
        <f>IF(C19&gt;0,C19/$O$19,0)</f>
        <v>0</v>
      </c>
      <c r="E19" s="48">
        <f t="shared" ref="E19:M19" si="18">SUM(E7:E18)</f>
        <v>0</v>
      </c>
      <c r="F19" s="67">
        <f>IF(E19&gt;0,E19/$O$19,0)</f>
        <v>0</v>
      </c>
      <c r="G19" s="48">
        <f t="shared" si="18"/>
        <v>0</v>
      </c>
      <c r="H19" s="67">
        <f>IF(G19&gt;0,G19/$O$19,0)</f>
        <v>0</v>
      </c>
      <c r="I19" s="48">
        <f t="shared" si="18"/>
        <v>0</v>
      </c>
      <c r="J19" s="67">
        <f>IF(I19&gt;0,I19/$O$19,0)</f>
        <v>0</v>
      </c>
      <c r="K19" s="48">
        <f t="shared" si="18"/>
        <v>0</v>
      </c>
      <c r="L19" s="67">
        <f>IF(K19&gt;0,K19/$O$19,0)</f>
        <v>0</v>
      </c>
      <c r="M19" s="48">
        <f t="shared" si="18"/>
        <v>0</v>
      </c>
      <c r="N19" s="67">
        <f>IF(M19&gt;0,M19/$O$19,0)</f>
        <v>0</v>
      </c>
      <c r="O19" s="48">
        <f>SUM(O7:O18)</f>
        <v>0</v>
      </c>
      <c r="P19" s="67">
        <f>IF(O19&gt;0,O19/O$19,0)</f>
        <v>0</v>
      </c>
    </row>
    <row r="20" spans="2:16" s="2" customFormat="1" ht="18.75" x14ac:dyDescent="0.3">
      <c r="B20" s="58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3" spans="2:16" x14ac:dyDescent="0.25">
      <c r="I23" s="66"/>
    </row>
    <row r="24" spans="2:16" x14ac:dyDescent="0.25">
      <c r="K24" s="66"/>
    </row>
    <row r="25" spans="2:16" x14ac:dyDescent="0.25">
      <c r="I25" s="66"/>
    </row>
  </sheetData>
  <mergeCells count="9">
    <mergeCell ref="B3:O3"/>
    <mergeCell ref="O5:P5"/>
    <mergeCell ref="M5:N5"/>
    <mergeCell ref="B5:B6"/>
    <mergeCell ref="C5:D5"/>
    <mergeCell ref="E5:F5"/>
    <mergeCell ref="G5:H5"/>
    <mergeCell ref="I5:J5"/>
    <mergeCell ref="K5:L5"/>
  </mergeCells>
  <conditionalFormatting sqref="A3:B3 A4:O4 A1:O2 A6 A5:C5 E5 G5 I5 K5 M5 O5 C6:L6 A7:O20 Q1:XFD1048576">
    <cfRule type="cellIs" dxfId="7" priority="41" operator="lessThan">
      <formula>0</formula>
    </cfRule>
  </conditionalFormatting>
  <conditionalFormatting sqref="P4 P1:P2 P20">
    <cfRule type="cellIs" dxfId="6" priority="8" operator="lessThan">
      <formula>0</formula>
    </cfRule>
  </conditionalFormatting>
  <conditionalFormatting sqref="O6">
    <cfRule type="cellIs" dxfId="5" priority="7" operator="lessThan">
      <formula>0</formula>
    </cfRule>
  </conditionalFormatting>
  <conditionalFormatting sqref="M6">
    <cfRule type="cellIs" dxfId="4" priority="6" operator="lessThan">
      <formula>0</formula>
    </cfRule>
  </conditionalFormatting>
  <conditionalFormatting sqref="N6">
    <cfRule type="cellIs" dxfId="3" priority="5" operator="lessThan">
      <formula>0</formula>
    </cfRule>
  </conditionalFormatting>
  <conditionalFormatting sqref="P6">
    <cfRule type="cellIs" dxfId="2" priority="4" operator="lessThan">
      <formula>0</formula>
    </cfRule>
  </conditionalFormatting>
  <conditionalFormatting sqref="P19">
    <cfRule type="cellIs" dxfId="1" priority="1" operator="lessThan">
      <formula>0</formula>
    </cfRule>
  </conditionalFormatting>
  <conditionalFormatting sqref="P7:P18">
    <cfRule type="cellIs" dxfId="0" priority="2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1 DETALHAMENTO RECURSOS HUMANOS</vt:lpstr>
      <vt:lpstr>2 - PLANO DE APLICAÇÃO</vt:lpstr>
      <vt:lpstr>3 - CRONOGRAMA DE DESEMBOLSO</vt:lpstr>
      <vt:lpstr>'1 DETALHAMENTO RECURSOS HUMANOS'!Titulos_de_impressao</vt:lpstr>
      <vt:lpstr>'2 - PLANO DE APLICAÇÃO'!Titulos_de_impressao</vt:lpstr>
      <vt:lpstr>'3 - CRONOGRAMA DE DESEMBOLSO'!Titulos_de_impressao</vt:lpstr>
    </vt:vector>
  </TitlesOfParts>
  <Company>PMRP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Coderp</dc:creator>
  <cp:lastModifiedBy>User</cp:lastModifiedBy>
  <cp:lastPrinted>2024-09-02T12:59:59Z</cp:lastPrinted>
  <dcterms:created xsi:type="dcterms:W3CDTF">2024-04-29T10:40:43Z</dcterms:created>
  <dcterms:modified xsi:type="dcterms:W3CDTF">2024-11-11T15:08:18Z</dcterms:modified>
</cp:coreProperties>
</file>